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drawings/drawing3.xml" ContentType="application/vnd.openxmlformats-officedocument.drawingml.chartshapes+xml"/>
  <Override PartName="/xl/charts/chart3.xml" ContentType="application/vnd.openxmlformats-officedocument.drawingml.chart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drawings/drawing6.xml" ContentType="application/vnd.openxmlformats-officedocument.drawing+xml"/>
  <Override PartName="/xl/charts/chart7.xml" ContentType="application/vnd.openxmlformats-officedocument.drawingml.chart+xml"/>
  <Override PartName="/xl/drawings/drawing7.xml" ContentType="application/vnd.openxmlformats-officedocument.drawing+xml"/>
  <Override PartName="/xl/charts/chart8.xml" ContentType="application/vnd.openxmlformats-officedocument.drawingml.chart+xml"/>
  <Override PartName="/xl/drawings/drawing8.xml" ContentType="application/vnd.openxmlformats-officedocument.drawingml.chartshapes+xml"/>
  <Override PartName="/xl/charts/chart9.xml" ContentType="application/vnd.openxmlformats-officedocument.drawingml.chart+xml"/>
  <Override PartName="/xl/drawings/drawing9.xml" ContentType="application/vnd.openxmlformats-officedocument.drawing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drawings/drawing10.xml" ContentType="application/vnd.openxmlformats-officedocument.drawingml.chartshapes+xml"/>
  <Override PartName="/xl/drawings/drawing11.xml" ContentType="application/vnd.openxmlformats-officedocument.drawing+xml"/>
  <Override PartName="/xl/charts/chart12.xml" ContentType="application/vnd.openxmlformats-officedocument.drawingml.chart+xml"/>
  <Override PartName="/xl/drawings/drawing12.xml" ContentType="application/vnd.openxmlformats-officedocument.drawing+xml"/>
  <Override PartName="/xl/charts/chart13.xml" ContentType="application/vnd.openxmlformats-officedocument.drawingml.chart+xml"/>
  <Override PartName="/xl/drawings/drawing13.xml" ContentType="application/vnd.openxmlformats-officedocument.drawingml.chartshapes+xml"/>
  <Override PartName="/xl/charts/chart14.xml" ContentType="application/vnd.openxmlformats-officedocument.drawingml.chart+xml"/>
  <Override PartName="/xl/drawings/drawing14.xml" ContentType="application/vnd.openxmlformats-officedocument.drawingml.chartshapes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drawings/drawing15.xml" ContentType="application/vnd.openxmlformats-officedocument.drawingml.chartshapes+xml"/>
  <Override PartName="/xl/drawings/drawing16.xml" ContentType="application/vnd.openxmlformats-officedocument.drawing+xml"/>
  <Override PartName="/xl/charts/chart17.xml" ContentType="application/vnd.openxmlformats-officedocument.drawingml.chart+xml"/>
  <Override PartName="/xl/drawings/drawing17.xml" ContentType="application/vnd.openxmlformats-officedocument.drawingml.chartshapes+xml"/>
  <Override PartName="/xl/charts/chart18.xml" ContentType="application/vnd.openxmlformats-officedocument.drawingml.chart+xml"/>
  <Override PartName="/xl/drawings/drawing18.xml" ContentType="application/vnd.openxmlformats-officedocument.drawingml.chartshapes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drawings/drawing19.xml" ContentType="application/vnd.openxmlformats-officedocument.drawing+xml"/>
  <Override PartName="/xl/charts/chart21.xml" ContentType="application/vnd.openxmlformats-officedocument.drawingml.chart+xml"/>
  <Override PartName="/xl/drawings/drawing20.xml" ContentType="application/vnd.openxmlformats-officedocument.drawingml.chartshapes+xml"/>
  <Override PartName="/xl/charts/chart22.xml" ContentType="application/vnd.openxmlformats-officedocument.drawingml.chart+xml"/>
  <Override PartName="/xl/drawings/drawing21.xml" ContentType="application/vnd.openxmlformats-officedocument.drawingml.chartshapes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drawings/drawing22.xml" ContentType="application/vnd.openxmlformats-officedocument.drawing+xml"/>
  <Override PartName="/xl/charts/chart25.xml" ContentType="application/vnd.openxmlformats-officedocument.drawingml.chart+xml"/>
  <Override PartName="/xl/drawings/drawing23.xml" ContentType="application/vnd.openxmlformats-officedocument.drawing+xml"/>
  <Override PartName="/xl/charts/chart26.xml" ContentType="application/vnd.openxmlformats-officedocument.drawingml.chart+xml"/>
  <Override PartName="/xl/drawings/drawing24.xml" ContentType="application/vnd.openxmlformats-officedocument.drawing+xml"/>
  <Override PartName="/xl/charts/chart27.xml" ContentType="application/vnd.openxmlformats-officedocument.drawingml.chart+xml"/>
  <Override PartName="/xl/drawings/drawing25.xml" ContentType="application/vnd.openxmlformats-officedocument.drawing+xml"/>
  <Override PartName="/xl/charts/chart28.xml" ContentType="application/vnd.openxmlformats-officedocument.drawingml.chart+xml"/>
  <Override PartName="/xl/drawings/drawing26.xml" ContentType="application/vnd.openxmlformats-officedocument.drawing+xml"/>
  <Override PartName="/xl/charts/chart29.xml" ContentType="application/vnd.openxmlformats-officedocument.drawingml.chart+xml"/>
  <Override PartName="/xl/drawings/drawing27.xml" ContentType="application/vnd.openxmlformats-officedocument.drawing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drawings/drawing28.xml" ContentType="application/vnd.openxmlformats-officedocument.drawingml.chartshapes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charts/chart39.xml" ContentType="application/vnd.openxmlformats-officedocument.drawingml.chart+xml"/>
  <Override PartName="/xl/drawings/drawing31.xml" ContentType="application/vnd.openxmlformats-officedocument.drawing+xml"/>
  <Override PartName="/xl/charts/chart40.xml" ContentType="application/vnd.openxmlformats-officedocument.drawingml.chart+xml"/>
  <Override PartName="/xl/drawings/drawing32.xml" ContentType="application/vnd.openxmlformats-officedocument.drawing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drawings/drawing33.xml" ContentType="application/vnd.openxmlformats-officedocument.drawing+xml"/>
  <Override PartName="/xl/charts/chart44.xml" ContentType="application/vnd.openxmlformats-officedocument.drawingml.chart+xml"/>
  <Override PartName="/xl/drawings/drawing34.xml" ContentType="application/vnd.openxmlformats-officedocument.drawing+xml"/>
  <Override PartName="/xl/charts/chart45.xml" ContentType="application/vnd.openxmlformats-officedocument.drawingml.chart+xml"/>
  <Override PartName="/xl/drawings/drawing35.xml" ContentType="application/vnd.openxmlformats-officedocument.drawing+xml"/>
  <Override PartName="/xl/charts/chart46.xml" ContentType="application/vnd.openxmlformats-officedocument.drawingml.chart+xml"/>
  <Override PartName="/xl/drawings/drawing36.xml" ContentType="application/vnd.openxmlformats-officedocument.drawing+xml"/>
  <Override PartName="/xl/charts/chart47.xml" ContentType="application/vnd.openxmlformats-officedocument.drawingml.chart+xml"/>
  <Override PartName="/xl/drawings/drawing37.xml" ContentType="application/vnd.openxmlformats-officedocument.drawing+xml"/>
  <Override PartName="/xl/charts/chart48.xml" ContentType="application/vnd.openxmlformats-officedocument.drawingml.chart+xml"/>
  <Override PartName="/xl/drawings/drawing38.xml" ContentType="application/vnd.openxmlformats-officedocument.drawing+xml"/>
  <Override PartName="/xl/charts/chart49.xml" ContentType="application/vnd.openxmlformats-officedocument.drawingml.chart+xml"/>
  <Override PartName="/xl/drawings/drawing39.xml" ContentType="application/vnd.openxmlformats-officedocument.drawing+xml"/>
  <Override PartName="/xl/charts/chart50.xml" ContentType="application/vnd.openxmlformats-officedocument.drawingml.chart+xml"/>
  <Override PartName="/xl/drawings/drawing40.xml" ContentType="application/vnd.openxmlformats-officedocument.drawing+xml"/>
  <Override PartName="/xl/charts/chart51.xml" ContentType="application/vnd.openxmlformats-officedocument.drawingml.chart+xml"/>
  <Override PartName="/xl/drawings/drawing41.xml" ContentType="application/vnd.openxmlformats-officedocument.drawing+xml"/>
  <Override PartName="/xl/charts/chart52.xml" ContentType="application/vnd.openxmlformats-officedocument.drawingml.chart+xml"/>
  <Override PartName="/xl/drawings/drawing42.xml" ContentType="application/vnd.openxmlformats-officedocument.drawing+xml"/>
  <Override PartName="/xl/charts/chart53.xml" ContentType="application/vnd.openxmlformats-officedocument.drawingml.chart+xml"/>
  <Override PartName="/xl/drawings/drawing43.xml" ContentType="application/vnd.openxmlformats-officedocument.drawing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drawings/drawing44.xml" ContentType="application/vnd.openxmlformats-officedocument.drawing+xml"/>
  <Override PartName="/xl/charts/chart56.xml" ContentType="application/vnd.openxmlformats-officedocument.drawingml.chart+xml"/>
  <Override PartName="/xl/drawings/drawing45.xml" ContentType="application/vnd.openxmlformats-officedocument.drawing+xml"/>
  <Override PartName="/xl/charts/chart57.xml" ContentType="application/vnd.openxmlformats-officedocument.drawingml.chart+xml"/>
  <Override PartName="/xl/drawings/drawing46.xml" ContentType="application/vnd.openxmlformats-officedocument.drawing+xml"/>
  <Override PartName="/xl/charts/chart58.xml" ContentType="application/vnd.openxmlformats-officedocument.drawingml.chart+xml"/>
  <Override PartName="/xl/drawings/drawing47.xml" ContentType="application/vnd.openxmlformats-officedocument.drawingml.chartshapes+xml"/>
  <Override PartName="/xl/charts/chart59.xml" ContentType="application/vnd.openxmlformats-officedocument.drawingml.chart+xml"/>
  <Override PartName="/xl/drawings/drawing48.xml" ContentType="application/vnd.openxmlformats-officedocument.drawingml.chartshapes+xml"/>
  <Override PartName="/xl/charts/chart60.xml" ContentType="application/vnd.openxmlformats-officedocument.drawingml.chart+xml"/>
  <Override PartName="/xl/drawings/drawing49.xml" ContentType="application/vnd.openxmlformats-officedocument.drawingml.chartshapes+xml"/>
  <Override PartName="/xl/drawings/drawing50.xml" ContentType="application/vnd.openxmlformats-officedocument.drawing+xml"/>
  <Override PartName="/xl/charts/chart61.xml" ContentType="application/vnd.openxmlformats-officedocument.drawingml.chart+xml"/>
  <Override PartName="/xl/drawings/drawing51.xml" ContentType="application/vnd.openxmlformats-officedocument.drawingml.chartshapes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drawings/drawing52.xml" ContentType="application/vnd.openxmlformats-officedocument.drawingml.chartshapes+xml"/>
  <Override PartName="/xl/charts/chart64.xml" ContentType="application/vnd.openxmlformats-officedocument.drawingml.chart+xml"/>
  <Override PartName="/xl/charts/chart65.xml" ContentType="application/vnd.openxmlformats-officedocument.drawingml.chart+xml"/>
  <Override PartName="/xl/drawings/drawing53.xml" ContentType="application/vnd.openxmlformats-officedocument.drawingml.chartshapes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0.xml" ContentType="application/vnd.openxmlformats-officedocument.drawingml.chart+xml"/>
  <Override PartName="/xl/drawings/drawing54.xml" ContentType="application/vnd.openxmlformats-officedocument.drawing+xml"/>
  <Override PartName="/xl/charts/chart71.xml" ContentType="application/vnd.openxmlformats-officedocument.drawingml.chart+xml"/>
  <Override PartName="/xl/drawings/drawing55.xml" ContentType="application/vnd.openxmlformats-officedocument.drawing+xml"/>
  <Override PartName="/xl/charts/chart72.xml" ContentType="application/vnd.openxmlformats-officedocument.drawingml.chart+xml"/>
  <Override PartName="/xl/drawings/drawing56.xml" ContentType="application/vnd.openxmlformats-officedocument.drawing+xml"/>
  <Override PartName="/xl/charts/chart73.xml" ContentType="application/vnd.openxmlformats-officedocument.drawingml.chart+xml"/>
  <Override PartName="/xl/charts/chart74.xml" ContentType="application/vnd.openxmlformats-officedocument.drawingml.chart+xml"/>
  <Override PartName="/xl/charts/chart75.xml" ContentType="application/vnd.openxmlformats-officedocument.drawingml.chart+xml"/>
  <Override PartName="/xl/drawings/drawing57.xml" ContentType="application/vnd.openxmlformats-officedocument.drawingml.chartshapes+xml"/>
  <Override PartName="/xl/drawings/drawing58.xml" ContentType="application/vnd.openxmlformats-officedocument.drawing+xml"/>
  <Override PartName="/xl/charts/chart76.xml" ContentType="application/vnd.openxmlformats-officedocument.drawingml.chart+xml"/>
  <Override PartName="/xl/charts/chart77.xml" ContentType="application/vnd.openxmlformats-officedocument.drawingml.chart+xml"/>
  <Override PartName="/xl/drawings/drawing59.xml" ContentType="application/vnd.openxmlformats-officedocument.drawingml.chartshapes+xml"/>
  <Override PartName="/xl/charts/chart78.xml" ContentType="application/vnd.openxmlformats-officedocument.drawingml.chart+xml"/>
  <Override PartName="/xl/drawings/drawing60.xml" ContentType="application/vnd.openxmlformats-officedocument.drawingml.chartshapes+xml"/>
  <Override PartName="/xl/charts/chart79.xml" ContentType="application/vnd.openxmlformats-officedocument.drawingml.chart+xml"/>
  <Override PartName="/xl/drawings/drawing61.xml" ContentType="application/vnd.openxmlformats-officedocument.drawingml.chartshapes+xml"/>
  <Override PartName="/xl/drawings/drawing62.xml" ContentType="application/vnd.openxmlformats-officedocument.drawing+xml"/>
  <Override PartName="/xl/charts/chart80.xml" ContentType="application/vnd.openxmlformats-officedocument.drawingml.chart+xml"/>
  <Override PartName="/xl/charts/chart81.xml" ContentType="application/vnd.openxmlformats-officedocument.drawingml.chart+xml"/>
  <Override PartName="/xl/drawings/drawing63.xml" ContentType="application/vnd.openxmlformats-officedocument.drawingml.chartshapes+xml"/>
  <Override PartName="/xl/charts/chart82.xml" ContentType="application/vnd.openxmlformats-officedocument.drawingml.chart+xml"/>
  <Override PartName="/xl/drawings/drawing64.xml" ContentType="application/vnd.openxmlformats-officedocument.drawingml.chartshapes+xml"/>
  <Override PartName="/xl/charts/chart83.xml" ContentType="application/vnd.openxmlformats-officedocument.drawingml.chart+xml"/>
  <Override PartName="/xl/drawings/drawing65.xml" ContentType="application/vnd.openxmlformats-officedocument.drawingml.chartshapes+xml"/>
  <Override PartName="/xl/drawings/drawing66.xml" ContentType="application/vnd.openxmlformats-officedocument.drawing+xml"/>
  <Override PartName="/xl/charts/chart84.xml" ContentType="application/vnd.openxmlformats-officedocument.drawingml.chart+xml"/>
  <Override PartName="/xl/charts/chart85.xml" ContentType="application/vnd.openxmlformats-officedocument.drawingml.chart+xml"/>
  <Override PartName="/xl/drawings/drawing67.xml" ContentType="application/vnd.openxmlformats-officedocument.drawingml.chartshapes+xml"/>
  <Override PartName="/xl/charts/chart86.xml" ContentType="application/vnd.openxmlformats-officedocument.drawingml.chart+xml"/>
  <Override PartName="/xl/drawings/drawing68.xml" ContentType="application/vnd.openxmlformats-officedocument.drawingml.chartshapes+xml"/>
  <Override PartName="/xl/charts/chart87.xml" ContentType="application/vnd.openxmlformats-officedocument.drawingml.chart+xml"/>
  <Override PartName="/xl/drawings/drawing69.xml" ContentType="application/vnd.openxmlformats-officedocument.drawingml.chartshapes+xml"/>
  <Override PartName="/xl/drawings/drawing70.xml" ContentType="application/vnd.openxmlformats-officedocument.drawing+xml"/>
  <Override PartName="/xl/charts/chart88.xml" ContentType="application/vnd.openxmlformats-officedocument.drawingml.chart+xml"/>
  <Override PartName="/xl/charts/chart89.xml" ContentType="application/vnd.openxmlformats-officedocument.drawingml.chart+xml"/>
  <Override PartName="/xl/drawings/drawing71.xml" ContentType="application/vnd.openxmlformats-officedocument.drawingml.chartshapes+xml"/>
  <Override PartName="/xl/charts/chart90.xml" ContentType="application/vnd.openxmlformats-officedocument.drawingml.chart+xml"/>
  <Override PartName="/xl/drawings/drawing72.xml" ContentType="application/vnd.openxmlformats-officedocument.drawingml.chartshapes+xml"/>
  <Override PartName="/xl/charts/chart91.xml" ContentType="application/vnd.openxmlformats-officedocument.drawingml.chart+xml"/>
  <Override PartName="/xl/drawings/drawing73.xml" ContentType="application/vnd.openxmlformats-officedocument.drawingml.chartshapes+xml"/>
  <Override PartName="/xl/drawings/drawing74.xml" ContentType="application/vnd.openxmlformats-officedocument.drawing+xml"/>
  <Override PartName="/xl/charts/chart92.xml" ContentType="application/vnd.openxmlformats-officedocument.drawingml.chart+xml"/>
  <Override PartName="/xl/charts/chart93.xml" ContentType="application/vnd.openxmlformats-officedocument.drawingml.chart+xml"/>
  <Override PartName="/xl/drawings/drawing75.xml" ContentType="application/vnd.openxmlformats-officedocument.drawing+xml"/>
  <Override PartName="/xl/charts/chart94.xml" ContentType="application/vnd.openxmlformats-officedocument.drawingml.chart+xml"/>
  <Override PartName="/xl/drawings/drawing76.xml" ContentType="application/vnd.openxmlformats-officedocument.drawingml.chartshapes+xml"/>
  <Override PartName="/xl/charts/chart95.xml" ContentType="application/vnd.openxmlformats-officedocument.drawingml.chart+xml"/>
  <Override PartName="/xl/charts/chart96.xml" ContentType="application/vnd.openxmlformats-officedocument.drawingml.chart+xml"/>
  <Override PartName="/xl/charts/chart97.xml" ContentType="application/vnd.openxmlformats-officedocument.drawingml.chart+xml"/>
  <Override PartName="/xl/drawings/drawing77.xml" ContentType="application/vnd.openxmlformats-officedocument.drawing+xml"/>
  <Override PartName="/xl/charts/chart98.xml" ContentType="application/vnd.openxmlformats-officedocument.drawingml.chart+xml"/>
  <Override PartName="/xl/charts/chart99.xml" ContentType="application/vnd.openxmlformats-officedocument.drawingml.chart+xml"/>
  <Override PartName="/xl/drawings/drawing78.xml" ContentType="application/vnd.openxmlformats-officedocument.drawing+xml"/>
  <Override PartName="/xl/charts/chart100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Peter Zhu\Documents\MATLAB\Data\"/>
    </mc:Choice>
  </mc:AlternateContent>
  <bookViews>
    <workbookView xWindow="0" yWindow="0" windowWidth="9675" windowHeight="2820" tabRatio="818" firstSheet="14" activeTab="16"/>
  </bookViews>
  <sheets>
    <sheet name="Dual-Stage" sheetId="21" r:id="rId1"/>
    <sheet name="dual stage 2 trials" sheetId="7" r:id="rId2"/>
    <sheet name="dual stage right" sheetId="13" r:id="rId3"/>
    <sheet name="dual stage left" sheetId="14" r:id="rId4"/>
    <sheet name="# of training position average" sheetId="8" r:id="rId5"/>
    <sheet name="# of training position best" sheetId="5" r:id="rId6"/>
    <sheet name="# of training pos incremental" sheetId="9" r:id="rId7"/>
    <sheet name="norm best SI, RI " sheetId="20" r:id="rId8"/>
    <sheet name="best SI, RI" sheetId="6" r:id="rId9"/>
    <sheet name="best SI, RI (2)" sheetId="22" r:id="rId10"/>
    <sheet name="The best positions for training" sheetId="2" r:id="rId11"/>
    <sheet name="emg pos detection manual clust" sheetId="11" r:id="rId12"/>
    <sheet name="1 Class vs 8 Classes" sheetId="18" r:id="rId13"/>
    <sheet name="emg pos detection auto clust" sheetId="10" r:id="rId14"/>
    <sheet name="# of training positions 4trials" sheetId="1" r:id="rId15"/>
    <sheet name="Multi vs single Classes best" sheetId="15" r:id="rId16"/>
    <sheet name="Position Classification" sheetId="19" r:id="rId17"/>
    <sheet name="Figures" sheetId="23" r:id="rId18"/>
    <sheet name="Multi vs Single Classes avg " sheetId="16" r:id="rId19"/>
    <sheet name="Sheet1" sheetId="17" r:id="rId20"/>
    <sheet name="EMG + ACC" sheetId="12" r:id="rId21"/>
    <sheet name="Multipos EMG+ACC Best" sheetId="24" r:id="rId22"/>
    <sheet name="Dual-stage Best" sheetId="26" r:id="rId23"/>
    <sheet name="EMG+ACC Best Summary" sheetId="29" r:id="rId24"/>
    <sheet name="Multipos EMG+ACC Avg (2)" sheetId="33" r:id="rId25"/>
    <sheet name="Dual-stage Avg (2)" sheetId="34" r:id="rId26"/>
    <sheet name="Multipos EMG+ACC Best (2)" sheetId="35" r:id="rId27"/>
    <sheet name="Dual-stage Best (2)" sheetId="36" r:id="rId28"/>
    <sheet name="EMG+ACC Best Summary (2)" sheetId="38" r:id="rId29"/>
    <sheet name="Avg Pos Classification by ACC " sheetId="30" r:id="rId30"/>
    <sheet name="Best Pos Classification by ACC" sheetId="31" r:id="rId31"/>
    <sheet name="Multipos EMG+ACC Avg" sheetId="25" r:id="rId32"/>
    <sheet name="Dual-stage Avg" sheetId="27" r:id="rId33"/>
    <sheet name="EMG + ACC Avg Summary" sheetId="28" r:id="rId34"/>
    <sheet name="Fianl Paper Figures" sheetId="44" r:id="rId35"/>
    <sheet name="Fianl Paper Figures (2)" sheetId="45" r:id="rId36"/>
    <sheet name="EMG + ACC Avg Summary (2)" sheetId="37" r:id="rId37"/>
    <sheet name="Pos Classification Summary" sheetId="32" r:id="rId38"/>
    <sheet name="Dynamic Training Pilot" sheetId="39" r:id="rId39"/>
    <sheet name="Dynamic Training Final" sheetId="40" r:id="rId40"/>
    <sheet name="Dynamic Training Final (2)" sheetId="41" r:id="rId41"/>
    <sheet name="Dynamic Training Active Err" sheetId="42" r:id="rId42"/>
    <sheet name="Dynamic vs 3 Pos St Active Err " sheetId="43" r:id="rId43"/>
    <sheet name="Sheet2" sheetId="46" r:id="rId44"/>
    <sheet name="SI EMG+ACC multipos training" sheetId="48" r:id="rId45"/>
    <sheet name="RI EMG+ACC multipos training" sheetId="47" r:id="rId46"/>
    <sheet name="RI2 EMG+ACC multipos training" sheetId="49" r:id="rId47"/>
  </sheets>
  <calcPr calcId="152511"/>
</workbook>
</file>

<file path=xl/calcChain.xml><?xml version="1.0" encoding="utf-8"?>
<calcChain xmlns="http://schemas.openxmlformats.org/spreadsheetml/2006/main">
  <c r="X32" i="48" l="1"/>
  <c r="Y32" i="48"/>
  <c r="Z32" i="48"/>
  <c r="AA32" i="48"/>
  <c r="AB32" i="48"/>
  <c r="AC32" i="48"/>
  <c r="AD32" i="48"/>
  <c r="AE32" i="48"/>
  <c r="AF32" i="48"/>
  <c r="AG32" i="48"/>
  <c r="AH32" i="48"/>
  <c r="AI32" i="48"/>
  <c r="AJ32" i="48"/>
  <c r="AK32" i="48"/>
  <c r="AL32" i="48"/>
  <c r="W32" i="48"/>
  <c r="W35" i="47" l="1"/>
  <c r="X35" i="47"/>
  <c r="Y35" i="47"/>
  <c r="Z35" i="47"/>
  <c r="AA35" i="47"/>
  <c r="AB35" i="47"/>
  <c r="AC35" i="47"/>
  <c r="AD35" i="47"/>
  <c r="AE35" i="47"/>
  <c r="AF35" i="47"/>
  <c r="AG35" i="47"/>
  <c r="AH35" i="47"/>
  <c r="AI35" i="47"/>
  <c r="AJ35" i="47"/>
  <c r="AK35" i="47"/>
  <c r="V35" i="47"/>
  <c r="V7" i="48"/>
  <c r="W7" i="48"/>
  <c r="X7" i="48"/>
  <c r="Y7" i="48"/>
  <c r="Z7" i="48"/>
  <c r="AA7" i="48"/>
  <c r="AB7" i="48"/>
  <c r="AC7" i="48"/>
  <c r="AD7" i="48"/>
  <c r="AE7" i="48"/>
  <c r="AF7" i="48"/>
  <c r="AG7" i="48"/>
  <c r="AH7" i="48"/>
  <c r="AI7" i="48"/>
  <c r="AJ7" i="48"/>
  <c r="U7" i="48"/>
  <c r="AB33" i="49"/>
  <c r="V33" i="49"/>
  <c r="W33" i="49"/>
  <c r="X33" i="49"/>
  <c r="Y33" i="49"/>
  <c r="Z33" i="49"/>
  <c r="AA33" i="49"/>
  <c r="AC33" i="49"/>
  <c r="AD33" i="49"/>
  <c r="AE33" i="49"/>
  <c r="AF33" i="49"/>
  <c r="AG33" i="49"/>
  <c r="AH33" i="49"/>
  <c r="AI33" i="49"/>
  <c r="AJ33" i="49"/>
  <c r="U33" i="49"/>
  <c r="R35" i="49"/>
  <c r="Q35" i="49"/>
  <c r="P35" i="49"/>
  <c r="O35" i="49"/>
  <c r="N35" i="49"/>
  <c r="M35" i="49"/>
  <c r="L35" i="49"/>
  <c r="K35" i="49"/>
  <c r="J35" i="49"/>
  <c r="I35" i="49"/>
  <c r="H35" i="49"/>
  <c r="G35" i="49"/>
  <c r="F35" i="49"/>
  <c r="E35" i="49"/>
  <c r="D35" i="49"/>
  <c r="C35" i="49"/>
  <c r="R34" i="49"/>
  <c r="Q34" i="49"/>
  <c r="P34" i="49"/>
  <c r="O34" i="49"/>
  <c r="N34" i="49"/>
  <c r="M34" i="49"/>
  <c r="L34" i="49"/>
  <c r="K34" i="49"/>
  <c r="J34" i="49"/>
  <c r="I34" i="49"/>
  <c r="H34" i="49"/>
  <c r="G34" i="49"/>
  <c r="F34" i="49"/>
  <c r="E34" i="49"/>
  <c r="D34" i="49"/>
  <c r="C34" i="49"/>
  <c r="R16" i="49"/>
  <c r="Q16" i="49"/>
  <c r="P16" i="49"/>
  <c r="O16" i="49"/>
  <c r="N16" i="49"/>
  <c r="M16" i="49"/>
  <c r="L16" i="49"/>
  <c r="K16" i="49"/>
  <c r="J16" i="49"/>
  <c r="I16" i="49"/>
  <c r="H16" i="49"/>
  <c r="G16" i="49"/>
  <c r="F16" i="49"/>
  <c r="E16" i="49"/>
  <c r="D16" i="49"/>
  <c r="C16" i="49"/>
  <c r="R15" i="49"/>
  <c r="Q15" i="49"/>
  <c r="P15" i="49"/>
  <c r="O15" i="49"/>
  <c r="N15" i="49"/>
  <c r="M15" i="49"/>
  <c r="L15" i="49"/>
  <c r="K15" i="49"/>
  <c r="J15" i="49"/>
  <c r="I15" i="49"/>
  <c r="H15" i="49"/>
  <c r="G15" i="49"/>
  <c r="F15" i="49"/>
  <c r="E15" i="49"/>
  <c r="D15" i="49"/>
  <c r="C15" i="49"/>
  <c r="R63" i="48"/>
  <c r="Q63" i="48"/>
  <c r="P63" i="48"/>
  <c r="O63" i="48"/>
  <c r="N63" i="48"/>
  <c r="M63" i="48"/>
  <c r="L63" i="48"/>
  <c r="K63" i="48"/>
  <c r="J63" i="48"/>
  <c r="I63" i="48"/>
  <c r="H63" i="48"/>
  <c r="G63" i="48"/>
  <c r="F63" i="48"/>
  <c r="E63" i="48"/>
  <c r="D63" i="48"/>
  <c r="C63" i="48"/>
  <c r="R62" i="48"/>
  <c r="Q62" i="48"/>
  <c r="P62" i="48"/>
  <c r="O62" i="48"/>
  <c r="N62" i="48"/>
  <c r="M62" i="48"/>
  <c r="L62" i="48"/>
  <c r="K62" i="48"/>
  <c r="J62" i="48"/>
  <c r="I62" i="48"/>
  <c r="H62" i="48"/>
  <c r="G62" i="48"/>
  <c r="F62" i="48"/>
  <c r="E62" i="48"/>
  <c r="D62" i="48"/>
  <c r="C62" i="48"/>
  <c r="R48" i="48"/>
  <c r="Q48" i="48"/>
  <c r="P48" i="48"/>
  <c r="O48" i="48"/>
  <c r="N48" i="48"/>
  <c r="M48" i="48"/>
  <c r="L48" i="48"/>
  <c r="K48" i="48"/>
  <c r="J48" i="48"/>
  <c r="I48" i="48"/>
  <c r="H48" i="48"/>
  <c r="G48" i="48"/>
  <c r="F48" i="48"/>
  <c r="E48" i="48"/>
  <c r="D48" i="48"/>
  <c r="C48" i="48"/>
  <c r="R47" i="48"/>
  <c r="Q47" i="48"/>
  <c r="P47" i="48"/>
  <c r="O47" i="48"/>
  <c r="N47" i="48"/>
  <c r="M47" i="48"/>
  <c r="L47" i="48"/>
  <c r="K47" i="48"/>
  <c r="J47" i="48"/>
  <c r="I47" i="48"/>
  <c r="H47" i="48"/>
  <c r="G47" i="48"/>
  <c r="F47" i="48"/>
  <c r="E47" i="48"/>
  <c r="D47" i="48"/>
  <c r="C47" i="48"/>
  <c r="R63" i="47"/>
  <c r="Q63" i="47"/>
  <c r="P63" i="47"/>
  <c r="O63" i="47"/>
  <c r="N63" i="47"/>
  <c r="M63" i="47"/>
  <c r="L63" i="47"/>
  <c r="K63" i="47"/>
  <c r="J63" i="47"/>
  <c r="I63" i="47"/>
  <c r="H63" i="47"/>
  <c r="G63" i="47"/>
  <c r="F63" i="47"/>
  <c r="E63" i="47"/>
  <c r="D63" i="47"/>
  <c r="C63" i="47"/>
  <c r="R62" i="47"/>
  <c r="Q62" i="47"/>
  <c r="P62" i="47"/>
  <c r="O62" i="47"/>
  <c r="N62" i="47"/>
  <c r="M62" i="47"/>
  <c r="L62" i="47"/>
  <c r="K62" i="47"/>
  <c r="J62" i="47"/>
  <c r="I62" i="47"/>
  <c r="H62" i="47"/>
  <c r="G62" i="47"/>
  <c r="F62" i="47"/>
  <c r="E62" i="47"/>
  <c r="D62" i="47"/>
  <c r="C62" i="47"/>
  <c r="R48" i="47"/>
  <c r="Q48" i="47"/>
  <c r="P48" i="47"/>
  <c r="O48" i="47"/>
  <c r="N48" i="47"/>
  <c r="M48" i="47"/>
  <c r="L48" i="47"/>
  <c r="K48" i="47"/>
  <c r="J48" i="47"/>
  <c r="I48" i="47"/>
  <c r="H48" i="47"/>
  <c r="G48" i="47"/>
  <c r="F48" i="47"/>
  <c r="E48" i="47"/>
  <c r="D48" i="47"/>
  <c r="C48" i="47"/>
  <c r="R47" i="47"/>
  <c r="Q47" i="47"/>
  <c r="P47" i="47"/>
  <c r="O47" i="47"/>
  <c r="N47" i="47"/>
  <c r="M47" i="47"/>
  <c r="L47" i="47"/>
  <c r="K47" i="47"/>
  <c r="J47" i="47"/>
  <c r="I47" i="47"/>
  <c r="H47" i="47"/>
  <c r="G47" i="47"/>
  <c r="F47" i="47"/>
  <c r="E47" i="47"/>
  <c r="D47" i="47"/>
  <c r="C47" i="47"/>
  <c r="R31" i="48"/>
  <c r="Q31" i="48"/>
  <c r="P31" i="48"/>
  <c r="O31" i="48"/>
  <c r="N31" i="48"/>
  <c r="M31" i="48"/>
  <c r="L31" i="48"/>
  <c r="K31" i="48"/>
  <c r="J31" i="48"/>
  <c r="I31" i="48"/>
  <c r="H31" i="48"/>
  <c r="G31" i="48"/>
  <c r="F31" i="48"/>
  <c r="E31" i="48"/>
  <c r="D31" i="48"/>
  <c r="C31" i="48"/>
  <c r="R30" i="48"/>
  <c r="Q30" i="48"/>
  <c r="P30" i="48"/>
  <c r="O30" i="48"/>
  <c r="N30" i="48"/>
  <c r="M30" i="48"/>
  <c r="L30" i="48"/>
  <c r="K30" i="48"/>
  <c r="J30" i="48"/>
  <c r="I30" i="48"/>
  <c r="H30" i="48"/>
  <c r="G30" i="48"/>
  <c r="F30" i="48"/>
  <c r="E30" i="48"/>
  <c r="D30" i="48"/>
  <c r="C30" i="48"/>
  <c r="R16" i="48"/>
  <c r="Q16" i="48"/>
  <c r="P16" i="48"/>
  <c r="O16" i="48"/>
  <c r="N16" i="48"/>
  <c r="M16" i="48"/>
  <c r="L16" i="48"/>
  <c r="K16" i="48"/>
  <c r="J16" i="48"/>
  <c r="I16" i="48"/>
  <c r="H16" i="48"/>
  <c r="G16" i="48"/>
  <c r="F16" i="48"/>
  <c r="E16" i="48"/>
  <c r="D16" i="48"/>
  <c r="C16" i="48"/>
  <c r="R15" i="48"/>
  <c r="Q15" i="48"/>
  <c r="P15" i="48"/>
  <c r="O15" i="48"/>
  <c r="N15" i="48"/>
  <c r="M15" i="48"/>
  <c r="L15" i="48"/>
  <c r="K15" i="48"/>
  <c r="J15" i="48"/>
  <c r="I15" i="48"/>
  <c r="H15" i="48"/>
  <c r="G15" i="48"/>
  <c r="F15" i="48"/>
  <c r="E15" i="48"/>
  <c r="D15" i="48"/>
  <c r="C15" i="48"/>
  <c r="D30" i="47"/>
  <c r="E30" i="47"/>
  <c r="F30" i="47"/>
  <c r="G30" i="47"/>
  <c r="H30" i="47"/>
  <c r="I30" i="47"/>
  <c r="J30" i="47"/>
  <c r="K30" i="47"/>
  <c r="L30" i="47"/>
  <c r="M30" i="47"/>
  <c r="N30" i="47"/>
  <c r="O30" i="47"/>
  <c r="P30" i="47"/>
  <c r="Q30" i="47"/>
  <c r="R30" i="47"/>
  <c r="C30" i="47"/>
  <c r="D15" i="47"/>
  <c r="E15" i="47"/>
  <c r="F15" i="47"/>
  <c r="G15" i="47"/>
  <c r="H15" i="47"/>
  <c r="I15" i="47"/>
  <c r="J15" i="47"/>
  <c r="K15" i="47"/>
  <c r="L15" i="47"/>
  <c r="M15" i="47"/>
  <c r="N15" i="47"/>
  <c r="O15" i="47"/>
  <c r="P15" i="47"/>
  <c r="Q15" i="47"/>
  <c r="R15" i="47"/>
  <c r="C15" i="47"/>
  <c r="D31" i="47"/>
  <c r="E31" i="47"/>
  <c r="F31" i="47"/>
  <c r="G31" i="47"/>
  <c r="H31" i="47"/>
  <c r="I31" i="47"/>
  <c r="J31" i="47"/>
  <c r="K31" i="47"/>
  <c r="L31" i="47"/>
  <c r="M31" i="47"/>
  <c r="N31" i="47"/>
  <c r="O31" i="47"/>
  <c r="P31" i="47"/>
  <c r="Q31" i="47"/>
  <c r="R31" i="47"/>
  <c r="C31" i="47"/>
  <c r="D16" i="47"/>
  <c r="E16" i="47"/>
  <c r="F16" i="47"/>
  <c r="G16" i="47"/>
  <c r="H16" i="47"/>
  <c r="I16" i="47"/>
  <c r="J16" i="47"/>
  <c r="K16" i="47"/>
  <c r="L16" i="47"/>
  <c r="M16" i="47"/>
  <c r="N16" i="47"/>
  <c r="O16" i="47"/>
  <c r="P16" i="47"/>
  <c r="Q16" i="47"/>
  <c r="R16" i="47"/>
  <c r="C16" i="47"/>
  <c r="C13" i="46"/>
  <c r="C51" i="43"/>
  <c r="D51" i="43"/>
  <c r="E51" i="43"/>
  <c r="F51" i="43"/>
  <c r="G51" i="43"/>
  <c r="H51" i="43"/>
  <c r="I51" i="43"/>
  <c r="J51" i="43"/>
  <c r="K51" i="43"/>
  <c r="L51" i="43"/>
  <c r="M51" i="43"/>
  <c r="N51" i="43"/>
  <c r="B51" i="43"/>
  <c r="C39" i="43"/>
  <c r="D39" i="43"/>
  <c r="E39" i="43"/>
  <c r="F39" i="43"/>
  <c r="G39" i="43"/>
  <c r="H39" i="43"/>
  <c r="I39" i="43"/>
  <c r="J39" i="43"/>
  <c r="K39" i="43"/>
  <c r="L39" i="43"/>
  <c r="M39" i="43"/>
  <c r="N39" i="43"/>
  <c r="B39" i="43"/>
  <c r="C27" i="43"/>
  <c r="D27" i="43"/>
  <c r="E27" i="43"/>
  <c r="F27" i="43"/>
  <c r="G27" i="43"/>
  <c r="H27" i="43"/>
  <c r="I27" i="43"/>
  <c r="J27" i="43"/>
  <c r="K27" i="43"/>
  <c r="L27" i="43"/>
  <c r="M27" i="43"/>
  <c r="N27" i="43"/>
  <c r="O27" i="43"/>
  <c r="B27" i="43"/>
  <c r="F14" i="21"/>
  <c r="G50" i="43"/>
  <c r="H50" i="43"/>
  <c r="I50" i="43"/>
  <c r="J50" i="43"/>
  <c r="G38" i="43"/>
  <c r="H38" i="43"/>
  <c r="I38" i="43"/>
  <c r="J38" i="43"/>
  <c r="G26" i="43"/>
  <c r="H26" i="43"/>
  <c r="I26" i="43"/>
  <c r="J26" i="43"/>
  <c r="N50" i="43"/>
  <c r="M50" i="43"/>
  <c r="L50" i="43"/>
  <c r="K50" i="43"/>
  <c r="F50" i="43"/>
  <c r="E50" i="43"/>
  <c r="D50" i="43"/>
  <c r="C50" i="43"/>
  <c r="B50" i="43"/>
  <c r="AH38" i="43"/>
  <c r="AG38" i="43"/>
  <c r="AF38" i="43"/>
  <c r="AE38" i="43"/>
  <c r="AD38" i="43"/>
  <c r="AC38" i="43"/>
  <c r="AB38" i="43"/>
  <c r="AA38" i="43"/>
  <c r="Z38" i="43"/>
  <c r="N38" i="43"/>
  <c r="M38" i="43"/>
  <c r="L38" i="43"/>
  <c r="K38" i="43"/>
  <c r="F38" i="43"/>
  <c r="E38" i="43"/>
  <c r="D38" i="43"/>
  <c r="C38" i="43"/>
  <c r="B38" i="43"/>
  <c r="O26" i="43"/>
  <c r="N26" i="43"/>
  <c r="M26" i="43"/>
  <c r="L26" i="43"/>
  <c r="K26" i="43"/>
  <c r="F26" i="43"/>
  <c r="E26" i="43"/>
  <c r="D26" i="43"/>
  <c r="C26" i="43"/>
  <c r="B26" i="43"/>
  <c r="AH25" i="43"/>
  <c r="AG25" i="43"/>
  <c r="AF25" i="43"/>
  <c r="AE25" i="43"/>
  <c r="AD25" i="43"/>
  <c r="AC25" i="43"/>
  <c r="AB25" i="43"/>
  <c r="AA25" i="43"/>
  <c r="Z25" i="43"/>
  <c r="D13" i="43"/>
  <c r="C13" i="43"/>
  <c r="B13" i="43"/>
  <c r="AH12" i="43"/>
  <c r="AG12" i="43"/>
  <c r="AF12" i="43"/>
  <c r="AE12" i="43"/>
  <c r="AD12" i="43"/>
  <c r="AC12" i="43"/>
  <c r="AB12" i="43"/>
  <c r="AA12" i="43"/>
  <c r="Z12" i="43"/>
  <c r="W38" i="42"/>
  <c r="X38" i="42"/>
  <c r="Y38" i="42"/>
  <c r="Z38" i="42"/>
  <c r="AA38" i="42"/>
  <c r="AB38" i="42"/>
  <c r="AC38" i="42"/>
  <c r="AD38" i="42"/>
  <c r="V38" i="42"/>
  <c r="C50" i="42"/>
  <c r="D50" i="42"/>
  <c r="E50" i="42"/>
  <c r="F50" i="42"/>
  <c r="G50" i="42"/>
  <c r="H50" i="42"/>
  <c r="I50" i="42"/>
  <c r="J50" i="42"/>
  <c r="B50" i="42"/>
  <c r="W25" i="42"/>
  <c r="X25" i="42"/>
  <c r="Y25" i="42"/>
  <c r="Z25" i="42"/>
  <c r="AA25" i="42"/>
  <c r="AB25" i="42"/>
  <c r="AC25" i="42"/>
  <c r="AD25" i="42"/>
  <c r="V25" i="42"/>
  <c r="W12" i="42"/>
  <c r="X12" i="42"/>
  <c r="Y12" i="42"/>
  <c r="Z12" i="42"/>
  <c r="AA12" i="42"/>
  <c r="AB12" i="42"/>
  <c r="AC12" i="42"/>
  <c r="AD12" i="42"/>
  <c r="V12" i="42"/>
  <c r="J38" i="42"/>
  <c r="I38" i="42"/>
  <c r="H38" i="42"/>
  <c r="G38" i="42"/>
  <c r="F38" i="42"/>
  <c r="E38" i="42"/>
  <c r="D38" i="42"/>
  <c r="C38" i="42"/>
  <c r="B38" i="42"/>
  <c r="K26" i="42"/>
  <c r="J26" i="42"/>
  <c r="I26" i="42"/>
  <c r="H26" i="42"/>
  <c r="G26" i="42"/>
  <c r="F26" i="42"/>
  <c r="E26" i="42"/>
  <c r="D26" i="42"/>
  <c r="C26" i="42"/>
  <c r="B26" i="42"/>
  <c r="D13" i="42"/>
  <c r="C13" i="42"/>
  <c r="B13" i="42"/>
  <c r="J50" i="41"/>
  <c r="I50" i="41"/>
  <c r="H50" i="41"/>
  <c r="G50" i="41"/>
  <c r="F50" i="41"/>
  <c r="E50" i="41"/>
  <c r="D50" i="41"/>
  <c r="C50" i="41"/>
  <c r="B50" i="41"/>
  <c r="J38" i="41"/>
  <c r="I38" i="41"/>
  <c r="H38" i="41"/>
  <c r="G38" i="41"/>
  <c r="F38" i="41"/>
  <c r="E38" i="41"/>
  <c r="D38" i="41"/>
  <c r="C38" i="41"/>
  <c r="B38" i="41"/>
  <c r="K26" i="41"/>
  <c r="J26" i="41"/>
  <c r="I26" i="41"/>
  <c r="H26" i="41"/>
  <c r="G26" i="41"/>
  <c r="F26" i="41"/>
  <c r="E26" i="41"/>
  <c r="D26" i="41"/>
  <c r="C26" i="41"/>
  <c r="B26" i="41"/>
  <c r="D13" i="41"/>
  <c r="C13" i="41"/>
  <c r="B13" i="41"/>
  <c r="J50" i="40"/>
  <c r="I50" i="40"/>
  <c r="H50" i="40"/>
  <c r="G50" i="40"/>
  <c r="F50" i="40"/>
  <c r="E50" i="40"/>
  <c r="D50" i="40"/>
  <c r="C50" i="40"/>
  <c r="B38" i="40"/>
  <c r="I38" i="40"/>
  <c r="J38" i="40"/>
  <c r="E38" i="40"/>
  <c r="F38" i="40"/>
  <c r="G38" i="40"/>
  <c r="H38" i="40"/>
  <c r="D38" i="40"/>
  <c r="C38" i="40"/>
  <c r="K26" i="40"/>
  <c r="I26" i="40"/>
  <c r="J26" i="40"/>
  <c r="D26" i="40"/>
  <c r="E26" i="40"/>
  <c r="F26" i="40"/>
  <c r="G26" i="40"/>
  <c r="H26" i="40"/>
  <c r="C26" i="40"/>
  <c r="B26" i="40"/>
  <c r="D13" i="40"/>
  <c r="B13" i="40"/>
  <c r="C13" i="40"/>
  <c r="B23" i="39"/>
  <c r="B15" i="39"/>
  <c r="B50" i="40" l="1"/>
  <c r="B7" i="39"/>
  <c r="D7" i="39"/>
  <c r="C7" i="39"/>
  <c r="E15" i="39"/>
  <c r="J15" i="39"/>
  <c r="H15" i="39"/>
  <c r="I15" i="39"/>
  <c r="G15" i="39"/>
  <c r="F15" i="39"/>
  <c r="D15" i="39"/>
  <c r="C15" i="39"/>
  <c r="E23" i="39"/>
  <c r="D23" i="39"/>
  <c r="F23" i="39"/>
  <c r="G23" i="39"/>
  <c r="I23" i="39"/>
  <c r="H23" i="39"/>
  <c r="J23" i="39"/>
  <c r="C23" i="39"/>
  <c r="G37" i="38"/>
  <c r="F37" i="38"/>
  <c r="D14" i="33"/>
  <c r="E14" i="33"/>
  <c r="F14" i="33"/>
  <c r="G14" i="33"/>
  <c r="H14" i="33"/>
  <c r="I14" i="33"/>
  <c r="J14" i="33"/>
  <c r="K14" i="33"/>
  <c r="L14" i="33"/>
  <c r="M14" i="33"/>
  <c r="N14" i="33"/>
  <c r="O14" i="33"/>
  <c r="P14" i="33"/>
  <c r="Q14" i="33"/>
  <c r="R14" i="33"/>
  <c r="C14" i="33"/>
  <c r="D13" i="33"/>
  <c r="E13" i="33"/>
  <c r="F13" i="33"/>
  <c r="G13" i="33"/>
  <c r="H13" i="33"/>
  <c r="I13" i="33"/>
  <c r="J13" i="33"/>
  <c r="K13" i="33"/>
  <c r="L13" i="33"/>
  <c r="M13" i="33"/>
  <c r="N13" i="33"/>
  <c r="O13" i="33"/>
  <c r="P13" i="33"/>
  <c r="Q13" i="33"/>
  <c r="R13" i="33"/>
  <c r="C13" i="33"/>
  <c r="D13" i="35"/>
  <c r="E13" i="35"/>
  <c r="F13" i="35"/>
  <c r="G13" i="35"/>
  <c r="H13" i="35"/>
  <c r="I13" i="35"/>
  <c r="J13" i="35"/>
  <c r="K13" i="35"/>
  <c r="L13" i="35"/>
  <c r="M13" i="35"/>
  <c r="N13" i="35"/>
  <c r="O13" i="35"/>
  <c r="P13" i="35"/>
  <c r="Q13" i="35"/>
  <c r="R13" i="35"/>
  <c r="C13" i="35"/>
  <c r="R40" i="36"/>
  <c r="Q40" i="36"/>
  <c r="P40" i="36"/>
  <c r="O40" i="36"/>
  <c r="N40" i="36"/>
  <c r="M40" i="36"/>
  <c r="L40" i="36"/>
  <c r="K40" i="36"/>
  <c r="J40" i="36"/>
  <c r="I40" i="36"/>
  <c r="H40" i="36"/>
  <c r="G40" i="36"/>
  <c r="F40" i="36"/>
  <c r="E40" i="36"/>
  <c r="D40" i="36"/>
  <c r="C40" i="36"/>
  <c r="R39" i="36"/>
  <c r="Q39" i="36"/>
  <c r="P39" i="36"/>
  <c r="O39" i="36"/>
  <c r="N39" i="36"/>
  <c r="M39" i="36"/>
  <c r="L39" i="36"/>
  <c r="K39" i="36"/>
  <c r="J39" i="36"/>
  <c r="I39" i="36"/>
  <c r="H39" i="36"/>
  <c r="G39" i="36"/>
  <c r="F39" i="36"/>
  <c r="E39" i="36"/>
  <c r="D39" i="36"/>
  <c r="C39" i="36"/>
  <c r="R27" i="36"/>
  <c r="Q27" i="36"/>
  <c r="P27" i="36"/>
  <c r="O27" i="36"/>
  <c r="N27" i="36"/>
  <c r="M27" i="36"/>
  <c r="L27" i="36"/>
  <c r="K27" i="36"/>
  <c r="J27" i="36"/>
  <c r="I27" i="36"/>
  <c r="H27" i="36"/>
  <c r="G27" i="36"/>
  <c r="F27" i="36"/>
  <c r="E27" i="36"/>
  <c r="D27" i="36"/>
  <c r="C27" i="36"/>
  <c r="R26" i="36"/>
  <c r="Q26" i="36"/>
  <c r="P26" i="36"/>
  <c r="O26" i="36"/>
  <c r="N26" i="36"/>
  <c r="M26" i="36"/>
  <c r="L26" i="36"/>
  <c r="K26" i="36"/>
  <c r="J26" i="36"/>
  <c r="I26" i="36"/>
  <c r="H26" i="36"/>
  <c r="G26" i="36"/>
  <c r="F26" i="36"/>
  <c r="E26" i="36"/>
  <c r="D26" i="36"/>
  <c r="C26" i="36"/>
  <c r="R14" i="36"/>
  <c r="Q14" i="36"/>
  <c r="P14" i="36"/>
  <c r="O14" i="36"/>
  <c r="N14" i="36"/>
  <c r="M14" i="36"/>
  <c r="L14" i="36"/>
  <c r="K14" i="36"/>
  <c r="J14" i="36"/>
  <c r="I14" i="36"/>
  <c r="H14" i="36"/>
  <c r="G14" i="36"/>
  <c r="F14" i="36"/>
  <c r="E14" i="36"/>
  <c r="D14" i="36"/>
  <c r="C14" i="36"/>
  <c r="R13" i="36"/>
  <c r="Q13" i="36"/>
  <c r="P13" i="36"/>
  <c r="O13" i="36"/>
  <c r="N13" i="36"/>
  <c r="M13" i="36"/>
  <c r="L13" i="36"/>
  <c r="K13" i="36"/>
  <c r="J13" i="36"/>
  <c r="I13" i="36"/>
  <c r="H13" i="36"/>
  <c r="G13" i="36"/>
  <c r="F13" i="36"/>
  <c r="E13" i="36"/>
  <c r="D13" i="36"/>
  <c r="C13" i="36"/>
  <c r="R40" i="34"/>
  <c r="Q40" i="34"/>
  <c r="P40" i="34"/>
  <c r="O40" i="34"/>
  <c r="N40" i="34"/>
  <c r="M40" i="34"/>
  <c r="L40" i="34"/>
  <c r="K40" i="34"/>
  <c r="J40" i="34"/>
  <c r="I40" i="34"/>
  <c r="H40" i="34"/>
  <c r="G40" i="34"/>
  <c r="F40" i="34"/>
  <c r="E40" i="34"/>
  <c r="D40" i="34"/>
  <c r="C40" i="34"/>
  <c r="R39" i="34"/>
  <c r="Q39" i="34"/>
  <c r="P39" i="34"/>
  <c r="O39" i="34"/>
  <c r="N39" i="34"/>
  <c r="M39" i="34"/>
  <c r="L39" i="34"/>
  <c r="K39" i="34"/>
  <c r="J39" i="34"/>
  <c r="I39" i="34"/>
  <c r="H39" i="34"/>
  <c r="G39" i="34"/>
  <c r="F39" i="34"/>
  <c r="E39" i="34"/>
  <c r="D39" i="34"/>
  <c r="C39" i="34"/>
  <c r="R27" i="34"/>
  <c r="Q27" i="34"/>
  <c r="P27" i="34"/>
  <c r="O27" i="34"/>
  <c r="N27" i="34"/>
  <c r="M27" i="34"/>
  <c r="L27" i="34"/>
  <c r="K27" i="34"/>
  <c r="J27" i="34"/>
  <c r="I27" i="34"/>
  <c r="H27" i="34"/>
  <c r="G27" i="34"/>
  <c r="F27" i="34"/>
  <c r="E27" i="34"/>
  <c r="D27" i="34"/>
  <c r="C27" i="34"/>
  <c r="R26" i="34"/>
  <c r="Q26" i="34"/>
  <c r="P26" i="34"/>
  <c r="O26" i="34"/>
  <c r="N26" i="34"/>
  <c r="M26" i="34"/>
  <c r="L26" i="34"/>
  <c r="K26" i="34"/>
  <c r="J26" i="34"/>
  <c r="I26" i="34"/>
  <c r="H26" i="34"/>
  <c r="G26" i="34"/>
  <c r="F26" i="34"/>
  <c r="E26" i="34"/>
  <c r="D26" i="34"/>
  <c r="C26" i="34"/>
  <c r="R14" i="34"/>
  <c r="Q14" i="34"/>
  <c r="P14" i="34"/>
  <c r="O14" i="34"/>
  <c r="N14" i="34"/>
  <c r="M14" i="34"/>
  <c r="L14" i="34"/>
  <c r="K14" i="34"/>
  <c r="J14" i="34"/>
  <c r="I14" i="34"/>
  <c r="H14" i="34"/>
  <c r="G14" i="34"/>
  <c r="F14" i="34"/>
  <c r="E14" i="34"/>
  <c r="D14" i="34"/>
  <c r="C14" i="34"/>
  <c r="R13" i="34"/>
  <c r="Q13" i="34"/>
  <c r="P13" i="34"/>
  <c r="O13" i="34"/>
  <c r="N13" i="34"/>
  <c r="M13" i="34"/>
  <c r="L13" i="34"/>
  <c r="K13" i="34"/>
  <c r="J13" i="34"/>
  <c r="I13" i="34"/>
  <c r="H13" i="34"/>
  <c r="G13" i="34"/>
  <c r="F13" i="34"/>
  <c r="E13" i="34"/>
  <c r="D13" i="34"/>
  <c r="C13" i="34"/>
  <c r="R53" i="33"/>
  <c r="Q53" i="33"/>
  <c r="P53" i="33"/>
  <c r="O53" i="33"/>
  <c r="N53" i="33"/>
  <c r="M53" i="33"/>
  <c r="L53" i="33"/>
  <c r="K53" i="33"/>
  <c r="J53" i="33"/>
  <c r="I53" i="33"/>
  <c r="H53" i="33"/>
  <c r="G53" i="33"/>
  <c r="F53" i="33"/>
  <c r="E53" i="33"/>
  <c r="D53" i="33"/>
  <c r="C53" i="33"/>
  <c r="R40" i="33"/>
  <c r="Q40" i="33"/>
  <c r="P40" i="33"/>
  <c r="O40" i="33"/>
  <c r="N40" i="33"/>
  <c r="M40" i="33"/>
  <c r="L40" i="33"/>
  <c r="K40" i="33"/>
  <c r="J40" i="33"/>
  <c r="I40" i="33"/>
  <c r="H40" i="33"/>
  <c r="G40" i="33"/>
  <c r="F40" i="33"/>
  <c r="E40" i="33"/>
  <c r="D40" i="33"/>
  <c r="C40" i="33"/>
  <c r="R27" i="33"/>
  <c r="Q27" i="33"/>
  <c r="P27" i="33"/>
  <c r="O27" i="33"/>
  <c r="N27" i="33"/>
  <c r="M27" i="33"/>
  <c r="L27" i="33"/>
  <c r="K27" i="33"/>
  <c r="J27" i="33"/>
  <c r="I27" i="33"/>
  <c r="H27" i="33"/>
  <c r="G27" i="33"/>
  <c r="F27" i="33"/>
  <c r="E27" i="33"/>
  <c r="D27" i="33"/>
  <c r="C27" i="33"/>
  <c r="R39" i="26"/>
  <c r="Q39" i="26"/>
  <c r="P39" i="26"/>
  <c r="O39" i="26"/>
  <c r="N39" i="26"/>
  <c r="M39" i="26"/>
  <c r="L39" i="26"/>
  <c r="K39" i="26"/>
  <c r="J39" i="26"/>
  <c r="I39" i="26"/>
  <c r="H39" i="26"/>
  <c r="G39" i="26"/>
  <c r="F39" i="26"/>
  <c r="E39" i="26"/>
  <c r="D39" i="26"/>
  <c r="C39" i="26"/>
  <c r="R40" i="26"/>
  <c r="Q40" i="26"/>
  <c r="P40" i="26"/>
  <c r="O40" i="26"/>
  <c r="N40" i="26"/>
  <c r="M40" i="26"/>
  <c r="L40" i="26"/>
  <c r="K40" i="26"/>
  <c r="J40" i="26"/>
  <c r="I40" i="26"/>
  <c r="H40" i="26"/>
  <c r="G40" i="26"/>
  <c r="F40" i="26"/>
  <c r="E40" i="26"/>
  <c r="D40" i="26"/>
  <c r="C40" i="26"/>
  <c r="D27" i="26"/>
  <c r="E27" i="26"/>
  <c r="F27" i="26"/>
  <c r="G27" i="26"/>
  <c r="H27" i="26"/>
  <c r="I27" i="26"/>
  <c r="J27" i="26"/>
  <c r="K27" i="26"/>
  <c r="L27" i="26"/>
  <c r="M27" i="26"/>
  <c r="N27" i="26"/>
  <c r="O27" i="26"/>
  <c r="P27" i="26"/>
  <c r="Q27" i="26"/>
  <c r="R27" i="26"/>
  <c r="C27" i="26"/>
  <c r="D26" i="26"/>
  <c r="E26" i="26"/>
  <c r="F26" i="26"/>
  <c r="G26" i="26"/>
  <c r="H26" i="26"/>
  <c r="I26" i="26"/>
  <c r="J26" i="26"/>
  <c r="K26" i="26"/>
  <c r="L26" i="26"/>
  <c r="M26" i="26"/>
  <c r="N26" i="26"/>
  <c r="O26" i="26"/>
  <c r="P26" i="26"/>
  <c r="Q26" i="26"/>
  <c r="R26" i="26"/>
  <c r="C26" i="26"/>
  <c r="D14" i="26"/>
  <c r="E14" i="26"/>
  <c r="F14" i="26"/>
  <c r="G14" i="26"/>
  <c r="H14" i="26"/>
  <c r="I14" i="26"/>
  <c r="J14" i="26"/>
  <c r="K14" i="26"/>
  <c r="L14" i="26"/>
  <c r="M14" i="26"/>
  <c r="N14" i="26"/>
  <c r="O14" i="26"/>
  <c r="P14" i="26"/>
  <c r="Q14" i="26"/>
  <c r="R14" i="26"/>
  <c r="C14" i="26"/>
  <c r="D13" i="26"/>
  <c r="E13" i="26"/>
  <c r="F13" i="26"/>
  <c r="G13" i="26"/>
  <c r="H13" i="26"/>
  <c r="I13" i="26"/>
  <c r="J13" i="26"/>
  <c r="K13" i="26"/>
  <c r="L13" i="26"/>
  <c r="M13" i="26"/>
  <c r="N13" i="26"/>
  <c r="O13" i="26"/>
  <c r="P13" i="26"/>
  <c r="Q13" i="26"/>
  <c r="R13" i="26"/>
  <c r="C13" i="26"/>
  <c r="C40" i="27"/>
  <c r="C39" i="27"/>
  <c r="C27" i="27"/>
  <c r="C26" i="27"/>
  <c r="C14" i="27"/>
  <c r="C13" i="27"/>
  <c r="D40" i="27"/>
  <c r="E40" i="27"/>
  <c r="F40" i="27"/>
  <c r="G40" i="27"/>
  <c r="H40" i="27"/>
  <c r="I40" i="27"/>
  <c r="J40" i="27"/>
  <c r="K40" i="27"/>
  <c r="L40" i="27"/>
  <c r="M40" i="27"/>
  <c r="N40" i="27"/>
  <c r="O40" i="27"/>
  <c r="P40" i="27"/>
  <c r="Q40" i="27"/>
  <c r="R40" i="27"/>
  <c r="D27" i="27"/>
  <c r="E27" i="27"/>
  <c r="F27" i="27"/>
  <c r="G27" i="27"/>
  <c r="H27" i="27"/>
  <c r="I27" i="27"/>
  <c r="J27" i="27"/>
  <c r="K27" i="27"/>
  <c r="L27" i="27"/>
  <c r="M27" i="27"/>
  <c r="N27" i="27"/>
  <c r="O27" i="27"/>
  <c r="P27" i="27"/>
  <c r="Q27" i="27"/>
  <c r="R27" i="27"/>
  <c r="D53" i="25"/>
  <c r="E53" i="25"/>
  <c r="F53" i="25"/>
  <c r="G53" i="25"/>
  <c r="H53" i="25"/>
  <c r="I53" i="25"/>
  <c r="J53" i="25"/>
  <c r="K53" i="25"/>
  <c r="L53" i="25"/>
  <c r="M53" i="25"/>
  <c r="N53" i="25"/>
  <c r="O53" i="25"/>
  <c r="P53" i="25"/>
  <c r="Q53" i="25"/>
  <c r="R53" i="25"/>
  <c r="C53" i="25"/>
  <c r="D40" i="25"/>
  <c r="E40" i="25"/>
  <c r="F40" i="25"/>
  <c r="G40" i="25"/>
  <c r="H40" i="25"/>
  <c r="I40" i="25"/>
  <c r="J40" i="25"/>
  <c r="K40" i="25"/>
  <c r="L40" i="25"/>
  <c r="M40" i="25"/>
  <c r="N40" i="25"/>
  <c r="O40" i="25"/>
  <c r="P40" i="25"/>
  <c r="Q40" i="25"/>
  <c r="R40" i="25"/>
  <c r="C40" i="25"/>
  <c r="D27" i="25"/>
  <c r="E27" i="25"/>
  <c r="F27" i="25"/>
  <c r="G27" i="25"/>
  <c r="H27" i="25"/>
  <c r="I27" i="25"/>
  <c r="J27" i="25"/>
  <c r="K27" i="25"/>
  <c r="L27" i="25"/>
  <c r="M27" i="25"/>
  <c r="N27" i="25"/>
  <c r="O27" i="25"/>
  <c r="P27" i="25"/>
  <c r="Q27" i="25"/>
  <c r="R27" i="25"/>
  <c r="C27" i="25"/>
  <c r="D14" i="25"/>
  <c r="E14" i="25"/>
  <c r="F14" i="25"/>
  <c r="G14" i="25"/>
  <c r="H14" i="25"/>
  <c r="I14" i="25"/>
  <c r="J14" i="25"/>
  <c r="K14" i="25"/>
  <c r="L14" i="25"/>
  <c r="M14" i="25"/>
  <c r="N14" i="25"/>
  <c r="O14" i="25"/>
  <c r="P14" i="25"/>
  <c r="Q14" i="25"/>
  <c r="R14" i="25"/>
  <c r="C14" i="25"/>
  <c r="D14" i="27"/>
  <c r="E14" i="27"/>
  <c r="F14" i="27"/>
  <c r="G14" i="27"/>
  <c r="H14" i="27"/>
  <c r="I14" i="27"/>
  <c r="J14" i="27"/>
  <c r="K14" i="27"/>
  <c r="L14" i="27"/>
  <c r="M14" i="27"/>
  <c r="N14" i="27"/>
  <c r="O14" i="27"/>
  <c r="P14" i="27"/>
  <c r="Q14" i="27"/>
  <c r="R14" i="27"/>
  <c r="D39" i="27"/>
  <c r="E39" i="27"/>
  <c r="F39" i="27"/>
  <c r="G39" i="27"/>
  <c r="H39" i="27"/>
  <c r="I39" i="27"/>
  <c r="J39" i="27"/>
  <c r="K39" i="27"/>
  <c r="L39" i="27"/>
  <c r="M39" i="27"/>
  <c r="N39" i="27"/>
  <c r="O39" i="27"/>
  <c r="P39" i="27"/>
  <c r="Q39" i="27"/>
  <c r="R39" i="27"/>
  <c r="D26" i="27"/>
  <c r="E26" i="27"/>
  <c r="F26" i="27"/>
  <c r="G26" i="27"/>
  <c r="H26" i="27"/>
  <c r="I26" i="27"/>
  <c r="J26" i="27"/>
  <c r="K26" i="27"/>
  <c r="L26" i="27"/>
  <c r="M26" i="27"/>
  <c r="N26" i="27"/>
  <c r="O26" i="27"/>
  <c r="P26" i="27"/>
  <c r="Q26" i="27"/>
  <c r="R26" i="27"/>
  <c r="D13" i="27"/>
  <c r="E13" i="27"/>
  <c r="F13" i="27"/>
  <c r="G13" i="27"/>
  <c r="H13" i="27"/>
  <c r="I13" i="27"/>
  <c r="J13" i="27"/>
  <c r="K13" i="27"/>
  <c r="L13" i="27"/>
  <c r="M13" i="27"/>
  <c r="N13" i="27"/>
  <c r="O13" i="27"/>
  <c r="P13" i="27"/>
  <c r="Q13" i="27"/>
  <c r="R13" i="27"/>
  <c r="D52" i="25"/>
  <c r="E52" i="25"/>
  <c r="F52" i="25"/>
  <c r="G52" i="25"/>
  <c r="H52" i="25"/>
  <c r="I52" i="25"/>
  <c r="J52" i="25"/>
  <c r="K52" i="25"/>
  <c r="L52" i="25"/>
  <c r="M52" i="25"/>
  <c r="N52" i="25"/>
  <c r="O52" i="25"/>
  <c r="P52" i="25"/>
  <c r="Q52" i="25"/>
  <c r="R52" i="25"/>
  <c r="C52" i="25"/>
  <c r="D26" i="25"/>
  <c r="E26" i="25"/>
  <c r="F26" i="25"/>
  <c r="G26" i="25"/>
  <c r="H26" i="25"/>
  <c r="I26" i="25"/>
  <c r="J26" i="25"/>
  <c r="K26" i="25"/>
  <c r="L26" i="25"/>
  <c r="M26" i="25"/>
  <c r="N26" i="25"/>
  <c r="O26" i="25"/>
  <c r="P26" i="25"/>
  <c r="Q26" i="25"/>
  <c r="R26" i="25"/>
  <c r="C26" i="25"/>
  <c r="D39" i="25"/>
  <c r="E39" i="25"/>
  <c r="F39" i="25"/>
  <c r="G39" i="25"/>
  <c r="H39" i="25"/>
  <c r="I39" i="25"/>
  <c r="J39" i="25"/>
  <c r="K39" i="25"/>
  <c r="L39" i="25"/>
  <c r="M39" i="25"/>
  <c r="N39" i="25"/>
  <c r="O39" i="25"/>
  <c r="P39" i="25"/>
  <c r="Q39" i="25"/>
  <c r="R39" i="25"/>
  <c r="C39" i="25"/>
  <c r="D13" i="25"/>
  <c r="E13" i="25"/>
  <c r="F13" i="25"/>
  <c r="G13" i="25"/>
  <c r="H13" i="25"/>
  <c r="I13" i="25"/>
  <c r="J13" i="25"/>
  <c r="K13" i="25"/>
  <c r="L13" i="25"/>
  <c r="M13" i="25"/>
  <c r="N13" i="25"/>
  <c r="O13" i="25"/>
  <c r="P13" i="25"/>
  <c r="Q13" i="25"/>
  <c r="R13" i="25"/>
  <c r="C13" i="25"/>
  <c r="D52" i="24"/>
  <c r="E52" i="24"/>
  <c r="F52" i="24"/>
  <c r="G52" i="24"/>
  <c r="H52" i="24"/>
  <c r="I52" i="24"/>
  <c r="J52" i="24"/>
  <c r="K52" i="24"/>
  <c r="L52" i="24"/>
  <c r="M52" i="24"/>
  <c r="N52" i="24"/>
  <c r="O52" i="24"/>
  <c r="P52" i="24"/>
  <c r="Q52" i="24"/>
  <c r="R52" i="24"/>
  <c r="C52" i="24"/>
  <c r="D26" i="24"/>
  <c r="E26" i="24"/>
  <c r="F26" i="24"/>
  <c r="G26" i="24"/>
  <c r="H26" i="24"/>
  <c r="I26" i="24"/>
  <c r="J26" i="24"/>
  <c r="K26" i="24"/>
  <c r="L26" i="24"/>
  <c r="M26" i="24"/>
  <c r="N26" i="24"/>
  <c r="O26" i="24"/>
  <c r="P26" i="24"/>
  <c r="Q26" i="24"/>
  <c r="R26" i="24"/>
  <c r="C26" i="24"/>
  <c r="D39" i="24"/>
  <c r="E39" i="24"/>
  <c r="F39" i="24"/>
  <c r="G39" i="24"/>
  <c r="H39" i="24"/>
  <c r="I39" i="24"/>
  <c r="J39" i="24"/>
  <c r="K39" i="24"/>
  <c r="L39" i="24"/>
  <c r="M39" i="24"/>
  <c r="N39" i="24"/>
  <c r="O39" i="24"/>
  <c r="P39" i="24"/>
  <c r="Q39" i="24"/>
  <c r="R39" i="24"/>
  <c r="C39" i="24"/>
  <c r="D13" i="24"/>
  <c r="E13" i="24"/>
  <c r="F13" i="24"/>
  <c r="G13" i="24"/>
  <c r="H13" i="24"/>
  <c r="I13" i="24"/>
  <c r="J13" i="24"/>
  <c r="K13" i="24"/>
  <c r="L13" i="24"/>
  <c r="M13" i="24"/>
  <c r="N13" i="24"/>
  <c r="O13" i="24"/>
  <c r="P13" i="24"/>
  <c r="Q13" i="24"/>
  <c r="R13" i="24"/>
  <c r="C13" i="24"/>
  <c r="C15" i="21"/>
  <c r="D15" i="21"/>
  <c r="E15" i="21"/>
  <c r="F15" i="21"/>
  <c r="B15" i="21"/>
  <c r="U5" i="12"/>
  <c r="V5" i="12"/>
  <c r="W5" i="12"/>
  <c r="X5" i="12"/>
  <c r="Y5" i="12"/>
  <c r="Z5" i="12"/>
  <c r="AA5" i="12"/>
  <c r="AB5" i="12"/>
  <c r="AC5" i="12"/>
  <c r="AD5" i="12"/>
  <c r="AE5" i="12"/>
  <c r="AF5" i="12"/>
  <c r="AG5" i="12"/>
  <c r="AH5" i="12"/>
  <c r="AI5" i="12"/>
  <c r="T5" i="12"/>
  <c r="U4" i="12"/>
  <c r="V4" i="12"/>
  <c r="W4" i="12"/>
  <c r="X4" i="12"/>
  <c r="Y4" i="12"/>
  <c r="Z4" i="12"/>
  <c r="AA4" i="12"/>
  <c r="AB4" i="12"/>
  <c r="AC4" i="12"/>
  <c r="AD4" i="12"/>
  <c r="AE4" i="12"/>
  <c r="AF4" i="12"/>
  <c r="AG4" i="12"/>
  <c r="AH4" i="12"/>
  <c r="AI4" i="12"/>
  <c r="T4" i="12"/>
  <c r="U3" i="12"/>
  <c r="V3" i="12"/>
  <c r="W3" i="12"/>
  <c r="X3" i="12"/>
  <c r="Y3" i="12"/>
  <c r="Z3" i="12"/>
  <c r="AA3" i="12"/>
  <c r="AB3" i="12"/>
  <c r="AC3" i="12"/>
  <c r="AD3" i="12"/>
  <c r="AE3" i="12"/>
  <c r="AF3" i="12"/>
  <c r="AG3" i="12"/>
  <c r="AH3" i="12"/>
  <c r="AI3" i="12"/>
  <c r="T3" i="12"/>
  <c r="U2" i="12"/>
  <c r="V2" i="12"/>
  <c r="W2" i="12"/>
  <c r="X2" i="12"/>
  <c r="Y2" i="12"/>
  <c r="Z2" i="12"/>
  <c r="AA2" i="12"/>
  <c r="AB2" i="12"/>
  <c r="AC2" i="12"/>
  <c r="AD2" i="12"/>
  <c r="AE2" i="12"/>
  <c r="AF2" i="12"/>
  <c r="AG2" i="12"/>
  <c r="AH2" i="12"/>
  <c r="AI2" i="12"/>
  <c r="T2" i="12"/>
  <c r="D43" i="20"/>
  <c r="E43" i="20"/>
  <c r="F43" i="20"/>
  <c r="G43" i="20"/>
  <c r="H43" i="20"/>
  <c r="I43" i="20"/>
  <c r="J43" i="20"/>
  <c r="K43" i="20"/>
  <c r="L43" i="20"/>
  <c r="M43" i="20"/>
  <c r="N43" i="20"/>
  <c r="O43" i="20"/>
  <c r="P43" i="20"/>
  <c r="Q43" i="20"/>
  <c r="R43" i="20"/>
  <c r="C43" i="20"/>
  <c r="D12" i="20"/>
  <c r="E12" i="20"/>
  <c r="F12" i="20"/>
  <c r="G12" i="20"/>
  <c r="H12" i="20"/>
  <c r="I12" i="20"/>
  <c r="J12" i="20"/>
  <c r="K12" i="20"/>
  <c r="L12" i="20"/>
  <c r="M12" i="20"/>
  <c r="N12" i="20"/>
  <c r="O12" i="20"/>
  <c r="P12" i="20"/>
  <c r="Q12" i="20"/>
  <c r="R12" i="20"/>
  <c r="C12" i="20"/>
  <c r="D16" i="8"/>
  <c r="E16" i="8"/>
  <c r="F16" i="8"/>
  <c r="G16" i="8"/>
  <c r="H16" i="8"/>
  <c r="I16" i="8"/>
  <c r="J16" i="8"/>
  <c r="K16" i="8"/>
  <c r="L16" i="8"/>
  <c r="M16" i="8"/>
  <c r="N16" i="8"/>
  <c r="O16" i="8"/>
  <c r="P16" i="8"/>
  <c r="Q16" i="8"/>
  <c r="R16" i="8"/>
  <c r="C16" i="8"/>
  <c r="D17" i="5"/>
  <c r="E17" i="5"/>
  <c r="F17" i="5"/>
  <c r="G17" i="5"/>
  <c r="H17" i="5"/>
  <c r="I17" i="5"/>
  <c r="J17" i="5"/>
  <c r="K17" i="5"/>
  <c r="L17" i="5"/>
  <c r="M17" i="5"/>
  <c r="N17" i="5"/>
  <c r="O17" i="5"/>
  <c r="P17" i="5"/>
  <c r="Q17" i="5"/>
  <c r="R17" i="5"/>
  <c r="C17" i="5"/>
  <c r="J14" i="7"/>
  <c r="K14" i="7"/>
  <c r="L14" i="7"/>
  <c r="M14" i="7"/>
  <c r="I14" i="7"/>
  <c r="D50" i="20"/>
  <c r="E50" i="20"/>
  <c r="F50" i="20"/>
  <c r="G50" i="20"/>
  <c r="H50" i="20"/>
  <c r="I50" i="20"/>
  <c r="J50" i="20"/>
  <c r="K50" i="20"/>
  <c r="L50" i="20"/>
  <c r="M50" i="20"/>
  <c r="N50" i="20"/>
  <c r="O50" i="20"/>
  <c r="P50" i="20"/>
  <c r="Q50" i="20"/>
  <c r="R50" i="20"/>
  <c r="C50" i="20"/>
  <c r="D51" i="20"/>
  <c r="E51" i="20"/>
  <c r="F51" i="20"/>
  <c r="G51" i="20"/>
  <c r="H51" i="20"/>
  <c r="I51" i="20"/>
  <c r="J51" i="20"/>
  <c r="K51" i="20"/>
  <c r="L51" i="20"/>
  <c r="M51" i="20"/>
  <c r="N51" i="20"/>
  <c r="O51" i="20"/>
  <c r="P51" i="20"/>
  <c r="Q51" i="20"/>
  <c r="R51" i="20"/>
  <c r="C51" i="20"/>
  <c r="D49" i="20"/>
  <c r="G49" i="20"/>
  <c r="H49" i="20"/>
  <c r="I49" i="20"/>
  <c r="K49" i="20"/>
  <c r="M49" i="20"/>
  <c r="F49" i="20"/>
  <c r="J49" i="20"/>
  <c r="P49" i="20"/>
  <c r="Q49" i="20"/>
  <c r="R49" i="20"/>
  <c r="L49" i="20"/>
  <c r="E49" i="20"/>
  <c r="C49" i="20"/>
  <c r="R23" i="19"/>
  <c r="S23" i="19"/>
  <c r="T23" i="19"/>
  <c r="U23" i="19"/>
  <c r="R24" i="19"/>
  <c r="S24" i="19"/>
  <c r="T24" i="19"/>
  <c r="U24" i="19"/>
  <c r="R25" i="19"/>
  <c r="S25" i="19"/>
  <c r="T25" i="19"/>
  <c r="U25" i="19"/>
  <c r="R26" i="19"/>
  <c r="S26" i="19"/>
  <c r="T26" i="19"/>
  <c r="U26" i="19"/>
  <c r="R27" i="19"/>
  <c r="S27" i="19"/>
  <c r="T27" i="19"/>
  <c r="U27" i="19"/>
  <c r="R28" i="19"/>
  <c r="S28" i="19"/>
  <c r="T28" i="19"/>
  <c r="U28" i="19"/>
  <c r="R29" i="19"/>
  <c r="S29" i="19"/>
  <c r="T29" i="19"/>
  <c r="U29" i="19"/>
  <c r="S22" i="19"/>
  <c r="S30" i="19" s="1"/>
  <c r="T22" i="19"/>
  <c r="T30" i="19" s="1"/>
  <c r="U22" i="19"/>
  <c r="U30" i="19" s="1"/>
  <c r="R22" i="19"/>
  <c r="R30" i="19" s="1"/>
  <c r="N17" i="21"/>
  <c r="M23" i="21" s="1"/>
  <c r="O17" i="21"/>
  <c r="L20" i="21" s="1"/>
  <c r="O18" i="21"/>
  <c r="K21" i="21" s="1"/>
  <c r="N18" i="21"/>
  <c r="I24" i="21" s="1"/>
  <c r="S45" i="22"/>
  <c r="E53" i="22" s="1"/>
  <c r="T45" i="22"/>
  <c r="T44" i="22"/>
  <c r="L52" i="22" s="1"/>
  <c r="L55" i="22" s="1"/>
  <c r="S44" i="22"/>
  <c r="P52" i="22" s="1"/>
  <c r="P55" i="22" s="1"/>
  <c r="D54" i="22"/>
  <c r="E54" i="22"/>
  <c r="F54" i="22"/>
  <c r="G54" i="22"/>
  <c r="H54" i="22"/>
  <c r="I54" i="22"/>
  <c r="J54" i="22"/>
  <c r="K54" i="22"/>
  <c r="L54" i="22"/>
  <c r="M54" i="22"/>
  <c r="N54" i="22"/>
  <c r="O54" i="22"/>
  <c r="P54" i="22"/>
  <c r="Q54" i="22"/>
  <c r="R54" i="22"/>
  <c r="C54" i="22"/>
  <c r="R48" i="22"/>
  <c r="R49" i="22" s="1"/>
  <c r="Q48" i="22"/>
  <c r="Q49" i="22" s="1"/>
  <c r="P48" i="22"/>
  <c r="P49" i="22" s="1"/>
  <c r="O48" i="22"/>
  <c r="O49" i="22" s="1"/>
  <c r="N48" i="22"/>
  <c r="N49" i="22" s="1"/>
  <c r="M48" i="22"/>
  <c r="M49" i="22" s="1"/>
  <c r="L48" i="22"/>
  <c r="L49" i="22" s="1"/>
  <c r="K48" i="22"/>
  <c r="K49" i="22" s="1"/>
  <c r="J48" i="22"/>
  <c r="J49" i="22" s="1"/>
  <c r="I48" i="22"/>
  <c r="I49" i="22" s="1"/>
  <c r="H48" i="22"/>
  <c r="H49" i="22" s="1"/>
  <c r="G48" i="22"/>
  <c r="G49" i="22" s="1"/>
  <c r="F48" i="22"/>
  <c r="F49" i="22" s="1"/>
  <c r="E48" i="22"/>
  <c r="E49" i="22" s="1"/>
  <c r="D48" i="22"/>
  <c r="D49" i="22" s="1"/>
  <c r="C48" i="22"/>
  <c r="C49" i="22" s="1"/>
  <c r="R47" i="22"/>
  <c r="Q47" i="22"/>
  <c r="P47" i="22"/>
  <c r="O47" i="22"/>
  <c r="N47" i="22"/>
  <c r="M47" i="22"/>
  <c r="L47" i="22"/>
  <c r="K47" i="22"/>
  <c r="J47" i="22"/>
  <c r="I47" i="22"/>
  <c r="H47" i="22"/>
  <c r="G47" i="22"/>
  <c r="F47" i="22"/>
  <c r="E47" i="22"/>
  <c r="D47" i="22"/>
  <c r="C47" i="22"/>
  <c r="R46" i="22"/>
  <c r="Q46" i="22"/>
  <c r="P46" i="22"/>
  <c r="O46" i="22"/>
  <c r="N46" i="22"/>
  <c r="M46" i="22"/>
  <c r="L46" i="22"/>
  <c r="K46" i="22"/>
  <c r="J46" i="22"/>
  <c r="I46" i="22"/>
  <c r="H46" i="22"/>
  <c r="G46" i="22"/>
  <c r="F46" i="22"/>
  <c r="E46" i="22"/>
  <c r="D46" i="22"/>
  <c r="C46" i="22"/>
  <c r="U39" i="22"/>
  <c r="T39" i="22"/>
  <c r="U38" i="22"/>
  <c r="T38" i="22"/>
  <c r="U37" i="22"/>
  <c r="T37" i="22"/>
  <c r="U36" i="22"/>
  <c r="T36" i="22"/>
  <c r="U35" i="22"/>
  <c r="T35" i="22"/>
  <c r="U34" i="22"/>
  <c r="T34" i="22"/>
  <c r="U33" i="22"/>
  <c r="T33" i="22"/>
  <c r="U32" i="22"/>
  <c r="T32" i="22"/>
  <c r="U31" i="22"/>
  <c r="T31" i="22"/>
  <c r="U30" i="22"/>
  <c r="T30" i="22"/>
  <c r="U29" i="22"/>
  <c r="T29" i="22"/>
  <c r="D46" i="20"/>
  <c r="D48" i="20" s="1"/>
  <c r="E46" i="20"/>
  <c r="E48" i="20" s="1"/>
  <c r="F46" i="20"/>
  <c r="F48" i="20" s="1"/>
  <c r="G46" i="20"/>
  <c r="G48" i="20" s="1"/>
  <c r="H46" i="20"/>
  <c r="H48" i="20" s="1"/>
  <c r="I46" i="20"/>
  <c r="I48" i="20" s="1"/>
  <c r="J46" i="20"/>
  <c r="J48" i="20" s="1"/>
  <c r="K46" i="20"/>
  <c r="K48" i="20" s="1"/>
  <c r="L46" i="20"/>
  <c r="L48" i="20" s="1"/>
  <c r="M46" i="20"/>
  <c r="M48" i="20" s="1"/>
  <c r="N46" i="20"/>
  <c r="N48" i="20" s="1"/>
  <c r="O46" i="20"/>
  <c r="O48" i="20" s="1"/>
  <c r="P46" i="20"/>
  <c r="P48" i="20" s="1"/>
  <c r="Q46" i="20"/>
  <c r="Q48" i="20" s="1"/>
  <c r="R46" i="20"/>
  <c r="R48" i="20" s="1"/>
  <c r="C46" i="20"/>
  <c r="C48" i="20" s="1"/>
  <c r="C48" i="6"/>
  <c r="C49" i="6" s="1"/>
  <c r="D48" i="6"/>
  <c r="D49" i="6" s="1"/>
  <c r="E48" i="6"/>
  <c r="E49" i="6" s="1"/>
  <c r="F48" i="6"/>
  <c r="F49" i="6" s="1"/>
  <c r="H48" i="6"/>
  <c r="H49" i="6" s="1"/>
  <c r="I48" i="6"/>
  <c r="I49" i="6" s="1"/>
  <c r="J48" i="6"/>
  <c r="J49" i="6" s="1"/>
  <c r="K48" i="6"/>
  <c r="K49" i="6" s="1"/>
  <c r="L48" i="6"/>
  <c r="L49" i="6" s="1"/>
  <c r="M48" i="6"/>
  <c r="M49" i="6" s="1"/>
  <c r="N48" i="6"/>
  <c r="N49" i="6" s="1"/>
  <c r="O48" i="6"/>
  <c r="O49" i="6" s="1"/>
  <c r="P48" i="6"/>
  <c r="P49" i="6" s="1"/>
  <c r="Q48" i="6"/>
  <c r="Q49" i="6" s="1"/>
  <c r="R48" i="6"/>
  <c r="R49" i="6" s="1"/>
  <c r="G48" i="6"/>
  <c r="G49" i="6" s="1"/>
  <c r="N49" i="20"/>
  <c r="O49" i="20"/>
  <c r="B14" i="21"/>
  <c r="D12" i="5"/>
  <c r="D13" i="5" s="1"/>
  <c r="E12" i="5"/>
  <c r="E13" i="5" s="1"/>
  <c r="F12" i="5"/>
  <c r="F13" i="5" s="1"/>
  <c r="G12" i="5"/>
  <c r="G13" i="5" s="1"/>
  <c r="H12" i="5"/>
  <c r="H13" i="5" s="1"/>
  <c r="I12" i="5"/>
  <c r="I13" i="5" s="1"/>
  <c r="J12" i="5"/>
  <c r="J13" i="5" s="1"/>
  <c r="K12" i="5"/>
  <c r="K13" i="5" s="1"/>
  <c r="L12" i="5"/>
  <c r="L13" i="5" s="1"/>
  <c r="M12" i="5"/>
  <c r="M13" i="5" s="1"/>
  <c r="N12" i="5"/>
  <c r="N13" i="5" s="1"/>
  <c r="O12" i="5"/>
  <c r="O13" i="5" s="1"/>
  <c r="P12" i="5"/>
  <c r="P13" i="5" s="1"/>
  <c r="Q12" i="5"/>
  <c r="Q13" i="5" s="1"/>
  <c r="R12" i="5"/>
  <c r="R13" i="5" s="1"/>
  <c r="C12" i="5"/>
  <c r="C13" i="5" s="1"/>
  <c r="C13" i="21"/>
  <c r="C14" i="21" s="1"/>
  <c r="D13" i="21"/>
  <c r="D14" i="21" s="1"/>
  <c r="E13" i="21"/>
  <c r="E14" i="21" s="1"/>
  <c r="G13" i="21"/>
  <c r="A13" i="21"/>
  <c r="D47" i="6"/>
  <c r="E47" i="6"/>
  <c r="F47" i="6"/>
  <c r="G47" i="6"/>
  <c r="H47" i="6"/>
  <c r="I47" i="6"/>
  <c r="J47" i="6"/>
  <c r="K47" i="6"/>
  <c r="L47" i="6"/>
  <c r="M47" i="6"/>
  <c r="N47" i="6"/>
  <c r="O47" i="6"/>
  <c r="P47" i="6"/>
  <c r="Q47" i="6"/>
  <c r="R47" i="6"/>
  <c r="C47" i="6"/>
  <c r="D46" i="6"/>
  <c r="E46" i="6"/>
  <c r="F46" i="6"/>
  <c r="G46" i="6"/>
  <c r="H46" i="6"/>
  <c r="I46" i="6"/>
  <c r="J46" i="6"/>
  <c r="K46" i="6"/>
  <c r="L46" i="6"/>
  <c r="M46" i="6"/>
  <c r="N46" i="6"/>
  <c r="O46" i="6"/>
  <c r="P46" i="6"/>
  <c r="Q46" i="6"/>
  <c r="R46" i="6"/>
  <c r="C46" i="6"/>
  <c r="T64" i="20"/>
  <c r="S64" i="20"/>
  <c r="K65" i="20" s="1"/>
  <c r="U39" i="20"/>
  <c r="T39" i="20"/>
  <c r="R39" i="20"/>
  <c r="Q39" i="20"/>
  <c r="P39" i="20"/>
  <c r="O39" i="20"/>
  <c r="N39" i="20"/>
  <c r="M39" i="20"/>
  <c r="L39" i="20"/>
  <c r="K39" i="20"/>
  <c r="I39" i="20"/>
  <c r="H39" i="20"/>
  <c r="E39" i="20"/>
  <c r="D39" i="20"/>
  <c r="C39" i="20"/>
  <c r="U38" i="20"/>
  <c r="T38" i="20"/>
  <c r="U37" i="20"/>
  <c r="T37" i="20"/>
  <c r="U36" i="20"/>
  <c r="T36" i="20"/>
  <c r="U35" i="20"/>
  <c r="T35" i="20"/>
  <c r="U34" i="20"/>
  <c r="T34" i="20"/>
  <c r="U33" i="20"/>
  <c r="T33" i="20"/>
  <c r="U32" i="20"/>
  <c r="T32" i="20"/>
  <c r="U31" i="20"/>
  <c r="T31" i="20"/>
  <c r="U30" i="20"/>
  <c r="T30" i="20"/>
  <c r="U29" i="20"/>
  <c r="T29" i="20"/>
  <c r="R11" i="20"/>
  <c r="Q11" i="20"/>
  <c r="P11" i="20"/>
  <c r="O11" i="20"/>
  <c r="N11" i="20"/>
  <c r="M11" i="20"/>
  <c r="L11" i="20"/>
  <c r="K11" i="20"/>
  <c r="J11" i="20"/>
  <c r="I11" i="20"/>
  <c r="H11" i="20"/>
  <c r="G11" i="20"/>
  <c r="F11" i="20"/>
  <c r="E11" i="20"/>
  <c r="D11" i="20"/>
  <c r="C11" i="20"/>
  <c r="T39" i="6"/>
  <c r="U39" i="6"/>
  <c r="U37" i="6"/>
  <c r="U35" i="6"/>
  <c r="T35" i="6"/>
  <c r="U33" i="6"/>
  <c r="U31" i="6"/>
  <c r="T31" i="6"/>
  <c r="T29" i="6"/>
  <c r="U30" i="6"/>
  <c r="U32" i="6"/>
  <c r="U34" i="6"/>
  <c r="U36" i="6"/>
  <c r="U38" i="6"/>
  <c r="U29" i="6"/>
  <c r="T30" i="6"/>
  <c r="T32" i="6"/>
  <c r="T33" i="6"/>
  <c r="T34" i="6"/>
  <c r="T36" i="6"/>
  <c r="T37" i="6"/>
  <c r="T38" i="6"/>
  <c r="D97" i="19"/>
  <c r="E97" i="19"/>
  <c r="F97" i="19"/>
  <c r="C97" i="19"/>
  <c r="D73" i="19"/>
  <c r="E73" i="19"/>
  <c r="F73" i="19"/>
  <c r="C73" i="19"/>
  <c r="D85" i="19"/>
  <c r="E85" i="19"/>
  <c r="F85" i="19"/>
  <c r="C85" i="19"/>
  <c r="D61" i="19"/>
  <c r="E61" i="19"/>
  <c r="F61" i="19"/>
  <c r="C61" i="19"/>
  <c r="D49" i="19"/>
  <c r="E49" i="19"/>
  <c r="F49" i="19"/>
  <c r="C49" i="19"/>
  <c r="D37" i="19"/>
  <c r="E37" i="19"/>
  <c r="F37" i="19"/>
  <c r="C37" i="19"/>
  <c r="D25" i="19"/>
  <c r="E25" i="19"/>
  <c r="F25" i="19"/>
  <c r="C25" i="19"/>
  <c r="D13" i="19"/>
  <c r="E13" i="19"/>
  <c r="F13" i="19"/>
  <c r="C13" i="19"/>
  <c r="F65" i="20" l="1"/>
  <c r="M65" i="20"/>
  <c r="E52" i="22"/>
  <c r="E55" i="22" s="1"/>
  <c r="E56" i="22" s="1"/>
  <c r="I52" i="22"/>
  <c r="I55" i="22" s="1"/>
  <c r="M52" i="22"/>
  <c r="M55" i="22" s="1"/>
  <c r="Q52" i="22"/>
  <c r="Q55" i="22" s="1"/>
  <c r="P53" i="22"/>
  <c r="P56" i="22" s="1"/>
  <c r="L53" i="22"/>
  <c r="L56" i="22" s="1"/>
  <c r="H53" i="22"/>
  <c r="D53" i="22"/>
  <c r="K23" i="21"/>
  <c r="L24" i="21"/>
  <c r="I20" i="21"/>
  <c r="M20" i="21"/>
  <c r="L21" i="21"/>
  <c r="L65" i="20"/>
  <c r="G65" i="20"/>
  <c r="P65" i="20"/>
  <c r="F52" i="22"/>
  <c r="F55" i="22" s="1"/>
  <c r="J52" i="22"/>
  <c r="J55" i="22" s="1"/>
  <c r="N52" i="22"/>
  <c r="N55" i="22" s="1"/>
  <c r="R52" i="22"/>
  <c r="R55" i="22" s="1"/>
  <c r="O53" i="22"/>
  <c r="K53" i="22"/>
  <c r="G53" i="22"/>
  <c r="G56" i="22" s="1"/>
  <c r="C53" i="22"/>
  <c r="L23" i="21"/>
  <c r="K24" i="21"/>
  <c r="J20" i="21"/>
  <c r="I21" i="21"/>
  <c r="M21" i="21"/>
  <c r="C65" i="20"/>
  <c r="H65" i="20"/>
  <c r="Q65" i="20"/>
  <c r="C52" i="22"/>
  <c r="C55" i="22" s="1"/>
  <c r="G52" i="22"/>
  <c r="G55" i="22" s="1"/>
  <c r="K52" i="22"/>
  <c r="K55" i="22" s="1"/>
  <c r="O52" i="22"/>
  <c r="O55" i="22" s="1"/>
  <c r="R53" i="22"/>
  <c r="R56" i="22" s="1"/>
  <c r="N53" i="22"/>
  <c r="N56" i="22" s="1"/>
  <c r="J53" i="22"/>
  <c r="J56" i="22" s="1"/>
  <c r="F53" i="22"/>
  <c r="F56" i="22" s="1"/>
  <c r="I23" i="21"/>
  <c r="J24" i="21"/>
  <c r="K20" i="21"/>
  <c r="J21" i="21"/>
  <c r="D65" i="20"/>
  <c r="D52" i="22"/>
  <c r="D55" i="22" s="1"/>
  <c r="H52" i="22"/>
  <c r="H55" i="22" s="1"/>
  <c r="Q53" i="22"/>
  <c r="Q56" i="22" s="1"/>
  <c r="M53" i="22"/>
  <c r="M56" i="22" s="1"/>
  <c r="I53" i="22"/>
  <c r="I56" i="22" s="1"/>
  <c r="J23" i="21"/>
  <c r="M24" i="21"/>
  <c r="J65" i="20"/>
  <c r="O65" i="20"/>
  <c r="E65" i="20"/>
  <c r="I65" i="20"/>
  <c r="N65" i="20"/>
  <c r="R65" i="20"/>
  <c r="C14" i="8"/>
  <c r="C15" i="8" s="1"/>
  <c r="D14" i="8"/>
  <c r="D15" i="8" s="1"/>
  <c r="E14" i="8"/>
  <c r="E15" i="8" s="1"/>
  <c r="F14" i="8"/>
  <c r="F15" i="8" s="1"/>
  <c r="G14" i="8"/>
  <c r="G15" i="8" s="1"/>
  <c r="H14" i="8"/>
  <c r="H15" i="8" s="1"/>
  <c r="I14" i="8"/>
  <c r="I15" i="8" s="1"/>
  <c r="J14" i="8"/>
  <c r="J15" i="8" s="1"/>
  <c r="K14" i="8"/>
  <c r="K15" i="8" s="1"/>
  <c r="L14" i="8"/>
  <c r="L15" i="8" s="1"/>
  <c r="M14" i="8"/>
  <c r="M15" i="8" s="1"/>
  <c r="N14" i="8"/>
  <c r="N15" i="8" s="1"/>
  <c r="O14" i="8"/>
  <c r="O15" i="8" s="1"/>
  <c r="P14" i="8"/>
  <c r="P15" i="8" s="1"/>
  <c r="Q14" i="8"/>
  <c r="Q15" i="8" s="1"/>
  <c r="R14" i="8"/>
  <c r="R15" i="8" s="1"/>
  <c r="I49" i="7"/>
  <c r="H49" i="7"/>
  <c r="M49" i="7" s="1"/>
  <c r="J12" i="11"/>
  <c r="K12" i="11"/>
  <c r="L12" i="11"/>
  <c r="I12" i="11"/>
  <c r="J7" i="18"/>
  <c r="K7" i="18"/>
  <c r="L7" i="18"/>
  <c r="M7" i="18"/>
  <c r="I7" i="18"/>
  <c r="L5" i="17"/>
  <c r="L4" i="17"/>
  <c r="E9" i="16"/>
  <c r="F9" i="16"/>
  <c r="G9" i="16"/>
  <c r="H9" i="16"/>
  <c r="I9" i="16"/>
  <c r="J9" i="16"/>
  <c r="D9" i="16"/>
  <c r="E16" i="16"/>
  <c r="F16" i="16"/>
  <c r="G16" i="16"/>
  <c r="H16" i="16"/>
  <c r="I16" i="16"/>
  <c r="J16" i="16"/>
  <c r="D16" i="16"/>
  <c r="E16" i="15"/>
  <c r="F16" i="15"/>
  <c r="G16" i="15"/>
  <c r="H16" i="15"/>
  <c r="I16" i="15"/>
  <c r="J16" i="15"/>
  <c r="D16" i="15"/>
  <c r="E9" i="15"/>
  <c r="F9" i="15"/>
  <c r="G9" i="15"/>
  <c r="H9" i="15"/>
  <c r="I9" i="15"/>
  <c r="J9" i="15"/>
  <c r="D9" i="15"/>
  <c r="H54" i="7"/>
  <c r="L54" i="7" s="1"/>
  <c r="I54" i="7"/>
  <c r="H50" i="7"/>
  <c r="K50" i="7" s="1"/>
  <c r="I50" i="7"/>
  <c r="H51" i="7"/>
  <c r="M51" i="7" s="1"/>
  <c r="I51" i="7"/>
  <c r="H52" i="7"/>
  <c r="I52" i="7"/>
  <c r="H53" i="7"/>
  <c r="M53" i="7" s="1"/>
  <c r="I53" i="7"/>
  <c r="J13" i="7"/>
  <c r="K13" i="7"/>
  <c r="L13" i="7"/>
  <c r="M13" i="7"/>
  <c r="I13" i="7"/>
  <c r="F25" i="7"/>
  <c r="F26" i="7"/>
  <c r="F27" i="7"/>
  <c r="F28" i="7"/>
  <c r="F29" i="7"/>
  <c r="F31" i="7"/>
  <c r="F32" i="7"/>
  <c r="F33" i="7"/>
  <c r="F34" i="7"/>
  <c r="F35" i="7"/>
  <c r="F37" i="7"/>
  <c r="F38" i="7"/>
  <c r="F39" i="7"/>
  <c r="F40" i="7"/>
  <c r="F41" i="7"/>
  <c r="F43" i="7"/>
  <c r="F44" i="7"/>
  <c r="F45" i="7"/>
  <c r="F46" i="7"/>
  <c r="F47" i="7"/>
  <c r="F49" i="7"/>
  <c r="F50" i="7"/>
  <c r="F51" i="7"/>
  <c r="F52" i="7"/>
  <c r="F53" i="7"/>
  <c r="F55" i="7"/>
  <c r="F56" i="7"/>
  <c r="F57" i="7"/>
  <c r="F58" i="7"/>
  <c r="F59" i="7"/>
  <c r="F7" i="7"/>
  <c r="F8" i="7"/>
  <c r="F9" i="7"/>
  <c r="F10" i="7"/>
  <c r="F11" i="7"/>
  <c r="F13" i="7"/>
  <c r="F14" i="7"/>
  <c r="F15" i="7"/>
  <c r="F16" i="7"/>
  <c r="F17" i="7"/>
  <c r="F19" i="7"/>
  <c r="F20" i="7"/>
  <c r="F21" i="7"/>
  <c r="F22" i="7"/>
  <c r="F23" i="7"/>
  <c r="A37" i="8"/>
  <c r="D37" i="8" s="1"/>
  <c r="B37" i="8"/>
  <c r="A38" i="8"/>
  <c r="F38" i="8" s="1"/>
  <c r="B38" i="8"/>
  <c r="A39" i="8"/>
  <c r="F39" i="8" s="1"/>
  <c r="B39" i="8"/>
  <c r="A40" i="8"/>
  <c r="F40" i="8" s="1"/>
  <c r="B40" i="8"/>
  <c r="A41" i="8"/>
  <c r="F41" i="8" s="1"/>
  <c r="B41" i="8"/>
  <c r="A42" i="8"/>
  <c r="F42" i="8" s="1"/>
  <c r="B42" i="8"/>
  <c r="C56" i="12"/>
  <c r="D56" i="12"/>
  <c r="E56" i="12"/>
  <c r="F56" i="12"/>
  <c r="G56" i="12"/>
  <c r="H56" i="12"/>
  <c r="I56" i="12"/>
  <c r="J56" i="12"/>
  <c r="K56" i="12"/>
  <c r="L56" i="12"/>
  <c r="M56" i="12"/>
  <c r="N56" i="12"/>
  <c r="O56" i="12"/>
  <c r="P56" i="12"/>
  <c r="Q56" i="12"/>
  <c r="B56" i="12"/>
  <c r="B42" i="12"/>
  <c r="C42" i="12"/>
  <c r="D42" i="12"/>
  <c r="E42" i="12"/>
  <c r="F42" i="12"/>
  <c r="G42" i="12"/>
  <c r="H42" i="12"/>
  <c r="I42" i="12"/>
  <c r="J42" i="12"/>
  <c r="K42" i="12"/>
  <c r="L42" i="12"/>
  <c r="M42" i="12"/>
  <c r="N42" i="12"/>
  <c r="O42" i="12"/>
  <c r="P42" i="12"/>
  <c r="Q42" i="12"/>
  <c r="C28" i="12"/>
  <c r="D28" i="12"/>
  <c r="E28" i="12"/>
  <c r="F28" i="12"/>
  <c r="G28" i="12"/>
  <c r="H28" i="12"/>
  <c r="I28" i="12"/>
  <c r="J28" i="12"/>
  <c r="K28" i="12"/>
  <c r="L28" i="12"/>
  <c r="M28" i="12"/>
  <c r="N28" i="12"/>
  <c r="O28" i="12"/>
  <c r="P28" i="12"/>
  <c r="Q28" i="12"/>
  <c r="B28" i="12"/>
  <c r="C14" i="12"/>
  <c r="D14" i="12"/>
  <c r="E14" i="12"/>
  <c r="F14" i="12"/>
  <c r="G14" i="12"/>
  <c r="H14" i="12"/>
  <c r="I14" i="12"/>
  <c r="J14" i="12"/>
  <c r="K14" i="12"/>
  <c r="L14" i="12"/>
  <c r="M14" i="12"/>
  <c r="N14" i="12"/>
  <c r="O14" i="12"/>
  <c r="P14" i="12"/>
  <c r="Q14" i="12"/>
  <c r="B14" i="12"/>
  <c r="B36" i="5"/>
  <c r="A36" i="5"/>
  <c r="B42" i="5"/>
  <c r="B37" i="5"/>
  <c r="B38" i="5"/>
  <c r="B39" i="5"/>
  <c r="B40" i="5"/>
  <c r="B41" i="5"/>
  <c r="A41" i="5"/>
  <c r="A42" i="5"/>
  <c r="A37" i="5"/>
  <c r="A38" i="5"/>
  <c r="A39" i="5"/>
  <c r="A40" i="5"/>
  <c r="J4" i="14"/>
  <c r="I4" i="14"/>
  <c r="I8" i="14"/>
  <c r="H4" i="14"/>
  <c r="H8" i="14" s="1"/>
  <c r="G4" i="14"/>
  <c r="J8" i="14"/>
  <c r="G8" i="14"/>
  <c r="H8" i="13"/>
  <c r="I8" i="13"/>
  <c r="J8" i="13"/>
  <c r="G8" i="13"/>
  <c r="AB5" i="9"/>
  <c r="AC5" i="9"/>
  <c r="AD5" i="9"/>
  <c r="AE5" i="9"/>
  <c r="AF5" i="9"/>
  <c r="AG5" i="9"/>
  <c r="AH5" i="9"/>
  <c r="AI5" i="9"/>
  <c r="AJ5" i="9"/>
  <c r="AK5" i="9"/>
  <c r="AL5" i="9"/>
  <c r="AM5" i="9"/>
  <c r="AN5" i="9"/>
  <c r="AO5" i="9"/>
  <c r="AP5" i="9"/>
  <c r="AA5" i="9"/>
  <c r="AB4" i="9"/>
  <c r="AB15" i="9" s="1"/>
  <c r="AC4" i="9"/>
  <c r="AC15" i="9" s="1"/>
  <c r="AD4" i="9"/>
  <c r="AD15" i="9" s="1"/>
  <c r="AE4" i="9"/>
  <c r="AE15" i="9" s="1"/>
  <c r="AF4" i="9"/>
  <c r="AF15" i="9" s="1"/>
  <c r="AG4" i="9"/>
  <c r="AG15" i="9" s="1"/>
  <c r="AH4" i="9"/>
  <c r="AH15" i="9" s="1"/>
  <c r="AI4" i="9"/>
  <c r="AI15" i="9" s="1"/>
  <c r="AJ4" i="9"/>
  <c r="AJ15" i="9" s="1"/>
  <c r="AK4" i="9"/>
  <c r="AK15" i="9" s="1"/>
  <c r="AL4" i="9"/>
  <c r="AL15" i="9" s="1"/>
  <c r="AM4" i="9"/>
  <c r="AM15" i="9" s="1"/>
  <c r="AN4" i="9"/>
  <c r="AN15" i="9" s="1"/>
  <c r="AO4" i="9"/>
  <c r="AO15" i="9" s="1"/>
  <c r="AP4" i="9"/>
  <c r="AP15" i="9" s="1"/>
  <c r="AA4" i="9"/>
  <c r="AA15" i="9" s="1"/>
  <c r="F2" i="7"/>
  <c r="F3" i="7"/>
  <c r="F4" i="7"/>
  <c r="F5" i="7"/>
  <c r="F1" i="7"/>
  <c r="A36" i="8"/>
  <c r="B36" i="8"/>
  <c r="B35" i="8"/>
  <c r="A35" i="8"/>
  <c r="B34" i="8"/>
  <c r="A34" i="8"/>
  <c r="B33" i="8"/>
  <c r="A33" i="8"/>
  <c r="H46" i="7"/>
  <c r="I46" i="7"/>
  <c r="H47" i="7"/>
  <c r="I47" i="7"/>
  <c r="H48" i="7"/>
  <c r="K48" i="7" s="1"/>
  <c r="I48" i="7"/>
  <c r="I45" i="7"/>
  <c r="H45" i="7"/>
  <c r="A33" i="5"/>
  <c r="B33" i="5"/>
  <c r="A34" i="5"/>
  <c r="B34" i="5"/>
  <c r="A35" i="5"/>
  <c r="B35" i="5"/>
  <c r="C5" i="1"/>
  <c r="D5" i="1"/>
  <c r="E5" i="1"/>
  <c r="F5" i="1"/>
  <c r="G5" i="1"/>
  <c r="H5" i="1"/>
  <c r="I5" i="1"/>
  <c r="J5" i="1"/>
  <c r="K5" i="1"/>
  <c r="L5" i="1"/>
  <c r="M5" i="1"/>
  <c r="N5" i="1"/>
  <c r="O5" i="1"/>
  <c r="P5" i="1"/>
  <c r="Q5" i="1"/>
  <c r="C4" i="1"/>
  <c r="D4" i="1"/>
  <c r="E4" i="1"/>
  <c r="E8" i="1" s="1"/>
  <c r="F4" i="1"/>
  <c r="G4" i="1"/>
  <c r="H4" i="1"/>
  <c r="I4" i="1"/>
  <c r="I8" i="1" s="1"/>
  <c r="J4" i="1"/>
  <c r="K4" i="1"/>
  <c r="L4" i="1"/>
  <c r="M4" i="1"/>
  <c r="M8" i="1" s="1"/>
  <c r="N4" i="1"/>
  <c r="O4" i="1"/>
  <c r="P4" i="1"/>
  <c r="Q4" i="1"/>
  <c r="Q8" i="1" s="1"/>
  <c r="B5" i="1"/>
  <c r="B8" i="1" s="1"/>
  <c r="B4" i="1"/>
  <c r="F8" i="1"/>
  <c r="J8" i="1"/>
  <c r="N8" i="1"/>
  <c r="L51" i="7" l="1"/>
  <c r="N48" i="7"/>
  <c r="J48" i="7"/>
  <c r="L49" i="7"/>
  <c r="O56" i="22"/>
  <c r="K51" i="7"/>
  <c r="M48" i="7"/>
  <c r="K49" i="7"/>
  <c r="C56" i="22"/>
  <c r="D56" i="22"/>
  <c r="L8" i="1"/>
  <c r="H8" i="1"/>
  <c r="M38" i="5"/>
  <c r="N51" i="7"/>
  <c r="J51" i="7"/>
  <c r="L48" i="7"/>
  <c r="N49" i="7"/>
  <c r="J49" i="7"/>
  <c r="H56" i="22"/>
  <c r="P8" i="1"/>
  <c r="D8" i="1"/>
  <c r="K56" i="22"/>
  <c r="K52" i="7"/>
  <c r="L52" i="7"/>
  <c r="M52" i="7"/>
  <c r="M50" i="7"/>
  <c r="K53" i="7"/>
  <c r="N53" i="7"/>
  <c r="J53" i="7"/>
  <c r="L53" i="7"/>
  <c r="N52" i="7"/>
  <c r="J52" i="7"/>
  <c r="L50" i="7"/>
  <c r="N50" i="7"/>
  <c r="J50" i="7"/>
  <c r="M54" i="7"/>
  <c r="N54" i="7"/>
  <c r="K54" i="7"/>
  <c r="J54" i="7"/>
  <c r="K47" i="7"/>
  <c r="M45" i="7"/>
  <c r="K46" i="7"/>
  <c r="Q37" i="8"/>
  <c r="M37" i="8"/>
  <c r="I37" i="8"/>
  <c r="E37" i="8"/>
  <c r="O37" i="8"/>
  <c r="K37" i="8"/>
  <c r="G37" i="8"/>
  <c r="C37" i="8"/>
  <c r="R37" i="8"/>
  <c r="N37" i="8"/>
  <c r="J37" i="8"/>
  <c r="F37" i="8"/>
  <c r="P37" i="8"/>
  <c r="L37" i="8"/>
  <c r="H37" i="8"/>
  <c r="O42" i="8"/>
  <c r="G42" i="8"/>
  <c r="O40" i="8"/>
  <c r="G40" i="8"/>
  <c r="O38" i="8"/>
  <c r="G38" i="8"/>
  <c r="P42" i="8"/>
  <c r="H42" i="8"/>
  <c r="P40" i="8"/>
  <c r="H40" i="8"/>
  <c r="P38" i="8"/>
  <c r="H38" i="8"/>
  <c r="K42" i="8"/>
  <c r="C42" i="8"/>
  <c r="K40" i="8"/>
  <c r="C40" i="8"/>
  <c r="K38" i="8"/>
  <c r="C38" i="8"/>
  <c r="N35" i="8"/>
  <c r="L42" i="8"/>
  <c r="D42" i="8"/>
  <c r="L40" i="8"/>
  <c r="D40" i="8"/>
  <c r="L38" i="8"/>
  <c r="D38" i="8"/>
  <c r="P36" i="5"/>
  <c r="O41" i="5"/>
  <c r="P40" i="5"/>
  <c r="F34" i="5"/>
  <c r="N39" i="5"/>
  <c r="I38" i="5"/>
  <c r="G39" i="5"/>
  <c r="O39" i="5"/>
  <c r="D34" i="5"/>
  <c r="E38" i="5"/>
  <c r="P39" i="5"/>
  <c r="D33" i="5"/>
  <c r="N37" i="5"/>
  <c r="N40" i="5"/>
  <c r="E39" i="5"/>
  <c r="I39" i="5"/>
  <c r="K39" i="5"/>
  <c r="C38" i="5"/>
  <c r="P41" i="5"/>
  <c r="G38" i="5"/>
  <c r="K38" i="5"/>
  <c r="Q38" i="5"/>
  <c r="D36" i="5"/>
  <c r="F40" i="5"/>
  <c r="H36" i="5"/>
  <c r="J40" i="5"/>
  <c r="L36" i="5"/>
  <c r="Q40" i="5"/>
  <c r="Q36" i="5"/>
  <c r="D35" i="5"/>
  <c r="D37" i="5"/>
  <c r="F41" i="5"/>
  <c r="H37" i="5"/>
  <c r="J41" i="5"/>
  <c r="L37" i="5"/>
  <c r="R40" i="5"/>
  <c r="N38" i="5"/>
  <c r="R36" i="5"/>
  <c r="C41" i="5"/>
  <c r="C39" i="5"/>
  <c r="C36" i="5"/>
  <c r="D38" i="5"/>
  <c r="E40" i="5"/>
  <c r="E36" i="5"/>
  <c r="F38" i="5"/>
  <c r="G40" i="5"/>
  <c r="G36" i="5"/>
  <c r="H38" i="5"/>
  <c r="I40" i="5"/>
  <c r="I36" i="5"/>
  <c r="J38" i="5"/>
  <c r="K40" i="5"/>
  <c r="K36" i="5"/>
  <c r="L38" i="5"/>
  <c r="Q41" i="5"/>
  <c r="M41" i="5"/>
  <c r="O40" i="5"/>
  <c r="Q39" i="5"/>
  <c r="M39" i="5"/>
  <c r="O38" i="5"/>
  <c r="Q37" i="5"/>
  <c r="M37" i="5"/>
  <c r="O36" i="5"/>
  <c r="D40" i="5"/>
  <c r="F36" i="5"/>
  <c r="H40" i="5"/>
  <c r="J36" i="5"/>
  <c r="L40" i="5"/>
  <c r="M40" i="5"/>
  <c r="O37" i="5"/>
  <c r="M36" i="5"/>
  <c r="C37" i="5"/>
  <c r="D41" i="5"/>
  <c r="F37" i="5"/>
  <c r="H41" i="5"/>
  <c r="J37" i="5"/>
  <c r="L41" i="5"/>
  <c r="R38" i="5"/>
  <c r="P37" i="5"/>
  <c r="N36" i="5"/>
  <c r="C40" i="5"/>
  <c r="D39" i="5"/>
  <c r="E41" i="5"/>
  <c r="E37" i="5"/>
  <c r="F39" i="5"/>
  <c r="G41" i="5"/>
  <c r="G37" i="5"/>
  <c r="H39" i="5"/>
  <c r="I41" i="5"/>
  <c r="I37" i="5"/>
  <c r="J39" i="5"/>
  <c r="K41" i="5"/>
  <c r="K37" i="5"/>
  <c r="L39" i="5"/>
  <c r="R41" i="5"/>
  <c r="N41" i="5"/>
  <c r="R39" i="5"/>
  <c r="P38" i="5"/>
  <c r="R37" i="5"/>
  <c r="O41" i="8"/>
  <c r="K41" i="8"/>
  <c r="G41" i="8"/>
  <c r="C41" i="8"/>
  <c r="O39" i="8"/>
  <c r="K39" i="8"/>
  <c r="G39" i="8"/>
  <c r="C39" i="8"/>
  <c r="Q33" i="8"/>
  <c r="Q34" i="8"/>
  <c r="D36" i="8"/>
  <c r="P41" i="8"/>
  <c r="L41" i="8"/>
  <c r="H41" i="8"/>
  <c r="D41" i="8"/>
  <c r="P39" i="8"/>
  <c r="L39" i="8"/>
  <c r="H39" i="8"/>
  <c r="D39" i="8"/>
  <c r="Q42" i="8"/>
  <c r="M42" i="8"/>
  <c r="I42" i="8"/>
  <c r="E42" i="8"/>
  <c r="Q41" i="8"/>
  <c r="M41" i="8"/>
  <c r="I41" i="8"/>
  <c r="E41" i="8"/>
  <c r="Q40" i="8"/>
  <c r="M40" i="8"/>
  <c r="I40" i="8"/>
  <c r="E40" i="8"/>
  <c r="Q39" i="8"/>
  <c r="M39" i="8"/>
  <c r="I39" i="8"/>
  <c r="E39" i="8"/>
  <c r="Q38" i="8"/>
  <c r="M38" i="8"/>
  <c r="I38" i="8"/>
  <c r="E38" i="8"/>
  <c r="R42" i="8"/>
  <c r="N42" i="8"/>
  <c r="J42" i="8"/>
  <c r="R41" i="8"/>
  <c r="N41" i="8"/>
  <c r="J41" i="8"/>
  <c r="R40" i="8"/>
  <c r="N40" i="8"/>
  <c r="J40" i="8"/>
  <c r="R39" i="8"/>
  <c r="N39" i="8"/>
  <c r="J39" i="8"/>
  <c r="R38" i="8"/>
  <c r="N38" i="8"/>
  <c r="J38" i="8"/>
  <c r="F35" i="5"/>
  <c r="F33" i="5"/>
  <c r="C35" i="5"/>
  <c r="C33" i="5"/>
  <c r="L35" i="5"/>
  <c r="L33" i="5"/>
  <c r="O35" i="5"/>
  <c r="G35" i="5"/>
  <c r="O33" i="5"/>
  <c r="G33" i="5"/>
  <c r="A32" i="5"/>
  <c r="K35" i="5"/>
  <c r="K33" i="5"/>
  <c r="P35" i="5"/>
  <c r="H35" i="5"/>
  <c r="P33" i="5"/>
  <c r="H33" i="5"/>
  <c r="B32" i="5"/>
  <c r="O34" i="5"/>
  <c r="K34" i="5"/>
  <c r="C34" i="5"/>
  <c r="P34" i="5"/>
  <c r="H34" i="5"/>
  <c r="Q35" i="5"/>
  <c r="M35" i="5"/>
  <c r="I35" i="5"/>
  <c r="E35" i="5"/>
  <c r="Q34" i="5"/>
  <c r="M34" i="5"/>
  <c r="I34" i="5"/>
  <c r="E34" i="5"/>
  <c r="Q33" i="5"/>
  <c r="M33" i="5"/>
  <c r="I33" i="5"/>
  <c r="E33" i="5"/>
  <c r="G34" i="5"/>
  <c r="L34" i="5"/>
  <c r="R35" i="5"/>
  <c r="N35" i="5"/>
  <c r="J35" i="5"/>
  <c r="R34" i="5"/>
  <c r="N34" i="5"/>
  <c r="J34" i="5"/>
  <c r="R33" i="5"/>
  <c r="N33" i="5"/>
  <c r="J33" i="5"/>
  <c r="K33" i="8"/>
  <c r="C33" i="8"/>
  <c r="C34" i="8"/>
  <c r="K34" i="8"/>
  <c r="D33" i="8"/>
  <c r="D34" i="8"/>
  <c r="L33" i="8"/>
  <c r="L34" i="8"/>
  <c r="O35" i="8"/>
  <c r="G33" i="8"/>
  <c r="O33" i="8"/>
  <c r="G34" i="8"/>
  <c r="O34" i="8"/>
  <c r="R33" i="8"/>
  <c r="H33" i="8"/>
  <c r="P33" i="8"/>
  <c r="R34" i="8"/>
  <c r="H34" i="8"/>
  <c r="P34" i="8"/>
  <c r="M46" i="7"/>
  <c r="J45" i="7"/>
  <c r="N45" i="7"/>
  <c r="N46" i="7"/>
  <c r="L45" i="7"/>
  <c r="K45" i="7"/>
  <c r="L46" i="7"/>
  <c r="M47" i="7"/>
  <c r="J46" i="7"/>
  <c r="R36" i="8"/>
  <c r="N36" i="8"/>
  <c r="J36" i="8"/>
  <c r="F36" i="8"/>
  <c r="O36" i="8"/>
  <c r="K36" i="8"/>
  <c r="G36" i="8"/>
  <c r="Q36" i="8"/>
  <c r="M36" i="8"/>
  <c r="I36" i="8"/>
  <c r="E36" i="8"/>
  <c r="C36" i="8"/>
  <c r="P36" i="8"/>
  <c r="L36" i="8"/>
  <c r="H36" i="8"/>
  <c r="F35" i="8"/>
  <c r="J35" i="8"/>
  <c r="R35" i="8"/>
  <c r="E35" i="8"/>
  <c r="I35" i="8"/>
  <c r="M35" i="8"/>
  <c r="Q35" i="8"/>
  <c r="F33" i="8"/>
  <c r="J33" i="8"/>
  <c r="N33" i="8"/>
  <c r="F34" i="8"/>
  <c r="J34" i="8"/>
  <c r="N34" i="8"/>
  <c r="D35" i="8"/>
  <c r="H35" i="8"/>
  <c r="L35" i="8"/>
  <c r="P35" i="8"/>
  <c r="E33" i="8"/>
  <c r="I33" i="8"/>
  <c r="M33" i="8"/>
  <c r="E34" i="8"/>
  <c r="I34" i="8"/>
  <c r="M34" i="8"/>
  <c r="C35" i="8"/>
  <c r="G35" i="8"/>
  <c r="K35" i="8"/>
  <c r="L47" i="7"/>
  <c r="N47" i="7"/>
  <c r="J47" i="7"/>
  <c r="O8" i="1"/>
  <c r="K8" i="1"/>
  <c r="G8" i="1"/>
  <c r="C8" i="1"/>
  <c r="F43" i="8" l="1"/>
  <c r="L55" i="7"/>
  <c r="M55" i="7"/>
  <c r="J55" i="7"/>
  <c r="R43" i="8"/>
  <c r="L43" i="8"/>
  <c r="Q43" i="8"/>
  <c r="E43" i="8"/>
  <c r="H43" i="8"/>
  <c r="I43" i="8"/>
  <c r="N43" i="8"/>
  <c r="P43" i="8"/>
  <c r="D43" i="8"/>
  <c r="K43" i="8"/>
  <c r="G43" i="8"/>
  <c r="J43" i="8"/>
  <c r="O43" i="8"/>
  <c r="M43" i="8"/>
  <c r="C43" i="8"/>
  <c r="R32" i="5"/>
  <c r="H32" i="5"/>
  <c r="D32" i="5"/>
  <c r="L32" i="5"/>
  <c r="L42" i="5" s="1"/>
  <c r="F32" i="5"/>
  <c r="Q32" i="5"/>
  <c r="C32" i="5"/>
  <c r="C42" i="5" s="1"/>
  <c r="E32" i="5"/>
  <c r="E42" i="5" s="1"/>
  <c r="I32" i="5"/>
  <c r="O32" i="5"/>
  <c r="J32" i="5"/>
  <c r="K32" i="5"/>
  <c r="K42" i="5" s="1"/>
  <c r="P32" i="5"/>
  <c r="M32" i="5"/>
  <c r="G32" i="5"/>
  <c r="N32" i="5"/>
  <c r="K55" i="7"/>
  <c r="N55" i="7"/>
  <c r="D42" i="5" l="1"/>
  <c r="N42" i="5"/>
  <c r="J42" i="5"/>
  <c r="H42" i="5"/>
  <c r="R42" i="5"/>
  <c r="P42" i="5"/>
  <c r="F42" i="5"/>
  <c r="G42" i="5"/>
  <c r="I42" i="5"/>
  <c r="Q42" i="5"/>
  <c r="O42" i="5"/>
  <c r="M42" i="5"/>
</calcChain>
</file>

<file path=xl/sharedStrings.xml><?xml version="1.0" encoding="utf-8"?>
<sst xmlns="http://schemas.openxmlformats.org/spreadsheetml/2006/main" count="1806" uniqueCount="193">
  <si>
    <t>Ashkan2</t>
  </si>
  <si>
    <t>Ashkan3</t>
  </si>
  <si>
    <t>Ali</t>
  </si>
  <si>
    <t>Rolando</t>
  </si>
  <si>
    <t>Average</t>
  </si>
  <si>
    <t>3    14</t>
  </si>
  <si>
    <t>5    14</t>
  </si>
  <si>
    <t>1     8</t>
  </si>
  <si>
    <t>8    14</t>
  </si>
  <si>
    <t>3    13</t>
  </si>
  <si>
    <t>4    14</t>
  </si>
  <si>
    <t>1    14</t>
  </si>
  <si>
    <t>5    13</t>
  </si>
  <si>
    <t>5     9</t>
  </si>
  <si>
    <t>5    16</t>
  </si>
  <si>
    <t>4     9</t>
  </si>
  <si>
    <t>6     9</t>
  </si>
  <si>
    <t>4    12</t>
  </si>
  <si>
    <t>4    10</t>
  </si>
  <si>
    <t>5     7</t>
  </si>
  <si>
    <t>3     5</t>
  </si>
  <si>
    <t>3     8</t>
  </si>
  <si>
    <t>4     5</t>
  </si>
  <si>
    <t>4     8</t>
  </si>
  <si>
    <t>3     4</t>
  </si>
  <si>
    <t>5     8</t>
  </si>
  <si>
    <t>8     9</t>
  </si>
  <si>
    <t>7    12</t>
  </si>
  <si>
    <t>1     7</t>
  </si>
  <si>
    <t>13    15</t>
  </si>
  <si>
    <t>9    15</t>
  </si>
  <si>
    <t>8    13</t>
  </si>
  <si>
    <t>8    15</t>
  </si>
  <si>
    <t>10    16</t>
  </si>
  <si>
    <t>1    16</t>
  </si>
  <si>
    <t>8    11</t>
  </si>
  <si>
    <t>8    16</t>
  </si>
  <si>
    <t>4    16</t>
  </si>
  <si>
    <t>1 2</t>
  </si>
  <si>
    <t>3 4</t>
  </si>
  <si>
    <t>5 6</t>
  </si>
  <si>
    <t>7 8</t>
  </si>
  <si>
    <t>9 10</t>
  </si>
  <si>
    <t>11 12</t>
  </si>
  <si>
    <t>13 14</t>
  </si>
  <si>
    <t>15 16</t>
  </si>
  <si>
    <t>Bahareh</t>
  </si>
  <si>
    <t>2     9</t>
  </si>
  <si>
    <t>Far</t>
  </si>
  <si>
    <t>Close</t>
  </si>
  <si>
    <t>Ronaldo</t>
  </si>
  <si>
    <t>Classification Error</t>
  </si>
  <si>
    <t>Position Classification Error</t>
  </si>
  <si>
    <t>Normalized Classification Error</t>
  </si>
  <si>
    <t>All</t>
  </si>
  <si>
    <t>Same</t>
  </si>
  <si>
    <t>Forearm</t>
  </si>
  <si>
    <t>Humerus</t>
  </si>
  <si>
    <t>Both</t>
  </si>
  <si>
    <t>W/O</t>
  </si>
  <si>
    <t>Straight</t>
  </si>
  <si>
    <t>Straight + Bent</t>
  </si>
  <si>
    <t>Straight + Straight + Bent</t>
  </si>
  <si>
    <t>AB</t>
  </si>
  <si>
    <t>SHR</t>
  </si>
  <si>
    <t>AM</t>
  </si>
  <si>
    <t>MRR</t>
  </si>
  <si>
    <t>AZ</t>
  </si>
  <si>
    <t>AP</t>
  </si>
  <si>
    <t>Ashkan</t>
  </si>
  <si>
    <t>RSI</t>
  </si>
  <si>
    <t>SI</t>
  </si>
  <si>
    <t>RI</t>
  </si>
  <si>
    <t>Target</t>
  </si>
  <si>
    <t>8 Classes</t>
  </si>
  <si>
    <t>1 Class</t>
  </si>
  <si>
    <t>+</t>
  </si>
  <si>
    <t>No Movement</t>
  </si>
  <si>
    <t>Wrist Flexion</t>
  </si>
  <si>
    <t>Wrsit Extension</t>
  </si>
  <si>
    <t>Wrist Pronation</t>
  </si>
  <si>
    <t>Wrsit Supination</t>
  </si>
  <si>
    <t>Power Grip</t>
  </si>
  <si>
    <t>Pinch Grip</t>
  </si>
  <si>
    <t>Hand Open</t>
  </si>
  <si>
    <t>average</t>
  </si>
  <si>
    <t>best</t>
  </si>
  <si>
    <t>SI AVG</t>
  </si>
  <si>
    <t>RI AVG</t>
  </si>
  <si>
    <t>SI avg</t>
  </si>
  <si>
    <t>RI avg</t>
  </si>
  <si>
    <t>SI Norm</t>
  </si>
  <si>
    <t>RI Norm</t>
  </si>
  <si>
    <t>Th SI</t>
  </si>
  <si>
    <t>SRI</t>
  </si>
  <si>
    <t>NaN</t>
  </si>
  <si>
    <t>min</t>
  </si>
  <si>
    <t>max</t>
  </si>
  <si>
    <t>NSI</t>
  </si>
  <si>
    <t>NRI</t>
  </si>
  <si>
    <t>std</t>
  </si>
  <si>
    <t>st err best</t>
  </si>
  <si>
    <t>st err avg</t>
  </si>
  <si>
    <t>st err</t>
  </si>
  <si>
    <t>SI st err</t>
  </si>
  <si>
    <t>RI st err</t>
  </si>
  <si>
    <t>f_err</t>
  </si>
  <si>
    <t>h_err</t>
  </si>
  <si>
    <t>b_err</t>
  </si>
  <si>
    <t>w_err</t>
  </si>
  <si>
    <t>err NRI</t>
  </si>
  <si>
    <t>err NSI</t>
  </si>
  <si>
    <t>`</t>
  </si>
  <si>
    <t>AR</t>
  </si>
  <si>
    <t>err</t>
  </si>
  <si>
    <t>w/o err</t>
  </si>
  <si>
    <t>fo err</t>
  </si>
  <si>
    <t>hu err</t>
  </si>
  <si>
    <t>bo err</t>
  </si>
  <si>
    <t>Multipos</t>
  </si>
  <si>
    <t>Dual</t>
  </si>
  <si>
    <t>Humerus avg</t>
  </si>
  <si>
    <t>Forearm avg</t>
  </si>
  <si>
    <t>Both avg</t>
  </si>
  <si>
    <t>Humerus Best</t>
  </si>
  <si>
    <t>Forearm Best</t>
  </si>
  <si>
    <t>Both Best</t>
  </si>
  <si>
    <t>Baseline</t>
  </si>
  <si>
    <t>Ashkan1</t>
  </si>
  <si>
    <t>MultiPos W/O</t>
  </si>
  <si>
    <t>MultiPos Forearm</t>
  </si>
  <si>
    <t>MultiPos Humerus</t>
  </si>
  <si>
    <t>Multipos Both</t>
  </si>
  <si>
    <t>Dynamic W/O</t>
  </si>
  <si>
    <t>Dynamic Forearm</t>
  </si>
  <si>
    <t>Dynamic Humerus</t>
  </si>
  <si>
    <t>Dynamic Both</t>
  </si>
  <si>
    <t>Position Classification</t>
  </si>
  <si>
    <t>Both ACCs</t>
  </si>
  <si>
    <t>Humerus ACCs</t>
  </si>
  <si>
    <t>Forearm ACCs</t>
  </si>
  <si>
    <t>Static Testnig</t>
  </si>
  <si>
    <t>Dynamic Testing</t>
  </si>
  <si>
    <t>SinglePos W/O</t>
  </si>
  <si>
    <t>Ronald</t>
  </si>
  <si>
    <t>Jason</t>
  </si>
  <si>
    <t>Mojtaba</t>
  </si>
  <si>
    <t>Shabnam</t>
  </si>
  <si>
    <t>Golzar</t>
  </si>
  <si>
    <t>Pendar</t>
  </si>
  <si>
    <t>Abtin</t>
  </si>
  <si>
    <t>ADL Testing</t>
  </si>
  <si>
    <t>Flex</t>
  </si>
  <si>
    <t>Ext</t>
  </si>
  <si>
    <t>Pro</t>
  </si>
  <si>
    <t>Sup</t>
  </si>
  <si>
    <t>Power</t>
  </si>
  <si>
    <t>Pinch</t>
  </si>
  <si>
    <t>Open</t>
  </si>
  <si>
    <t>Relax</t>
  </si>
  <si>
    <t>Confusion Matrix for Dynamic Training and Static Testing W/O ACC</t>
  </si>
  <si>
    <t>SE</t>
  </si>
  <si>
    <t>Static Testing</t>
  </si>
  <si>
    <t>Error</t>
  </si>
  <si>
    <t>Single Fixed Position</t>
  </si>
  <si>
    <t>EMG</t>
  </si>
  <si>
    <t>NM</t>
  </si>
  <si>
    <t>WF</t>
  </si>
  <si>
    <t>WE</t>
  </si>
  <si>
    <t>WP</t>
  </si>
  <si>
    <t>WS</t>
  </si>
  <si>
    <t>CG</t>
  </si>
  <si>
    <t>PG</t>
  </si>
  <si>
    <t>HO</t>
  </si>
  <si>
    <t># of pos</t>
  </si>
  <si>
    <t>mean err</t>
  </si>
  <si>
    <t>std Err</t>
  </si>
  <si>
    <t>MultiPosition Training - Static Testing</t>
  </si>
  <si>
    <t>MultiPosition Training - ADL Testing</t>
  </si>
  <si>
    <t>Dyanmic Training - ADL Testing</t>
  </si>
  <si>
    <t>std err</t>
  </si>
  <si>
    <t>avg</t>
  </si>
  <si>
    <t>Dyanmic Training - Static Testing</t>
  </si>
  <si>
    <t>MPM</t>
  </si>
  <si>
    <t>p = 0.7152</t>
  </si>
  <si>
    <t>std error</t>
  </si>
  <si>
    <t>RI and Normalized RI values for EMG+both ACCs when only the best combinations of the positions is used for every given number of training positions (testing is done with data from all positions)</t>
  </si>
  <si>
    <t>SI and normalized SI values for EMG+both ACCs when only the best combinations of the positions is used for every given number of training positions (testing is done with data from all positions)</t>
  </si>
  <si>
    <t>EMG + Both ACCs</t>
  </si>
  <si>
    <t>EMG Only</t>
  </si>
  <si>
    <t>EMG+ACC</t>
  </si>
  <si>
    <t>RelativeSI</t>
  </si>
  <si>
    <t>Relative RI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</si>
</sst>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rgb="FFFFFFFF"/>
      <name val="Calibri"/>
      <family val="2"/>
      <scheme val="minor"/>
    </font>
    <font>
      <sz val="11"/>
      <color rgb="FF00000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161616"/>
        <bgColor indexed="64"/>
      </patternFill>
    </fill>
    <fill>
      <patternFill patternType="solid">
        <fgColor rgb="FFFEFEFE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EAEAEA"/>
        <bgColor indexed="64"/>
      </patternFill>
    </fill>
    <fill>
      <patternFill patternType="solid">
        <fgColor rgb="FFDCDCDC"/>
        <bgColor indexed="64"/>
      </patternFill>
    </fill>
    <fill>
      <patternFill patternType="solid">
        <fgColor rgb="FFFCFCFC"/>
        <bgColor indexed="64"/>
      </patternFill>
    </fill>
    <fill>
      <patternFill patternType="solid">
        <fgColor rgb="FFD6D6D6"/>
        <bgColor indexed="64"/>
      </patternFill>
    </fill>
    <fill>
      <patternFill patternType="solid">
        <fgColor rgb="FFF3F3F3"/>
        <bgColor indexed="64"/>
      </patternFill>
    </fill>
    <fill>
      <patternFill patternType="solid">
        <fgColor rgb="FF1F1F1F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FBFBFB"/>
        <bgColor indexed="64"/>
      </patternFill>
    </fill>
    <fill>
      <patternFill patternType="solid">
        <fgColor rgb="FFF8F8F8"/>
        <bgColor indexed="64"/>
      </patternFill>
    </fill>
    <fill>
      <patternFill patternType="solid">
        <fgColor rgb="FF191919"/>
        <bgColor indexed="64"/>
      </patternFill>
    </fill>
    <fill>
      <patternFill patternType="solid">
        <fgColor rgb="FFFAFAFA"/>
        <bgColor indexed="64"/>
      </patternFill>
    </fill>
    <fill>
      <patternFill patternType="solid">
        <fgColor rgb="FFEDEDED"/>
        <bgColor indexed="64"/>
      </patternFill>
    </fill>
    <fill>
      <patternFill patternType="solid">
        <fgColor rgb="FFF9F9F9"/>
        <bgColor indexed="64"/>
      </patternFill>
    </fill>
    <fill>
      <patternFill patternType="solid">
        <fgColor rgb="FF3F3F3F"/>
        <bgColor indexed="64"/>
      </patternFill>
    </fill>
    <fill>
      <patternFill patternType="solid">
        <fgColor rgb="FFF5F5F5"/>
        <bgColor indexed="64"/>
      </patternFill>
    </fill>
    <fill>
      <patternFill patternType="solid">
        <fgColor rgb="FFE2E2E2"/>
        <bgColor indexed="64"/>
      </patternFill>
    </fill>
    <fill>
      <patternFill patternType="solid">
        <fgColor rgb="FF2B2B2B"/>
        <bgColor indexed="64"/>
      </patternFill>
    </fill>
    <fill>
      <patternFill patternType="solid">
        <fgColor rgb="FFFDFDFD"/>
        <bgColor indexed="64"/>
      </patternFill>
    </fill>
    <fill>
      <patternFill patternType="solid">
        <fgColor rgb="FF434343"/>
        <bgColor indexed="64"/>
      </patternFill>
    </fill>
    <fill>
      <patternFill patternType="solid">
        <fgColor rgb="FFEFEFEF"/>
        <bgColor indexed="64"/>
      </patternFill>
    </fill>
    <fill>
      <patternFill patternType="solid">
        <fgColor rgb="FFE7E7E7"/>
        <bgColor indexed="64"/>
      </patternFill>
    </fill>
    <fill>
      <patternFill patternType="solid">
        <fgColor rgb="FF3B3B3B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</borders>
  <cellStyleXfs count="1">
    <xf numFmtId="0" fontId="0" fillId="0" borderId="0"/>
  </cellStyleXfs>
  <cellXfs count="131">
    <xf numFmtId="0" fontId="0" fillId="0" borderId="0" xfId="0"/>
    <xf numFmtId="0" fontId="1" fillId="0" borderId="0" xfId="0" applyFont="1"/>
    <xf numFmtId="0" fontId="1" fillId="2" borderId="2" xfId="0" applyFont="1" applyFill="1" applyBorder="1"/>
    <xf numFmtId="0" fontId="1" fillId="2" borderId="3" xfId="0" applyFont="1" applyFill="1" applyBorder="1"/>
    <xf numFmtId="0" fontId="1" fillId="2" borderId="4" xfId="0" applyFont="1" applyFill="1" applyBorder="1"/>
    <xf numFmtId="0" fontId="0" fillId="2" borderId="0" xfId="0" applyFill="1"/>
    <xf numFmtId="0" fontId="0" fillId="0" borderId="0" xfId="0" applyFill="1"/>
    <xf numFmtId="0" fontId="1" fillId="2" borderId="1" xfId="0" applyFont="1" applyFill="1" applyBorder="1"/>
    <xf numFmtId="0" fontId="0" fillId="3" borderId="0" xfId="0" applyFill="1"/>
    <xf numFmtId="0" fontId="1" fillId="2" borderId="5" xfId="0" applyFont="1" applyFill="1" applyBorder="1"/>
    <xf numFmtId="0" fontId="0" fillId="3" borderId="1" xfId="0" applyFill="1" applyBorder="1"/>
    <xf numFmtId="0" fontId="1" fillId="0" borderId="0" xfId="0" applyFont="1" applyFill="1"/>
    <xf numFmtId="0" fontId="0" fillId="0" borderId="0" xfId="0" applyFont="1"/>
    <xf numFmtId="0" fontId="1" fillId="2" borderId="0" xfId="0" applyFont="1" applyFill="1" applyBorder="1"/>
    <xf numFmtId="0" fontId="0" fillId="0" borderId="2" xfId="0" applyBorder="1"/>
    <xf numFmtId="0" fontId="0" fillId="0" borderId="6" xfId="0" applyBorder="1"/>
    <xf numFmtId="0" fontId="0" fillId="0" borderId="5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0" fontId="2" fillId="0" borderId="0" xfId="0" applyFont="1"/>
    <xf numFmtId="0" fontId="0" fillId="4" borderId="0" xfId="0" applyFill="1"/>
    <xf numFmtId="0" fontId="1" fillId="4" borderId="0" xfId="0" applyFont="1" applyFill="1" applyAlignment="1">
      <alignment horizontal="left"/>
    </xf>
    <xf numFmtId="0" fontId="0" fillId="4" borderId="1" xfId="0" applyFill="1" applyBorder="1"/>
    <xf numFmtId="0" fontId="0" fillId="4" borderId="10" xfId="0" applyFill="1" applyBorder="1"/>
    <xf numFmtId="0" fontId="0" fillId="0" borderId="0" xfId="0" applyFont="1" applyFill="1"/>
    <xf numFmtId="0" fontId="3" fillId="0" borderId="0" xfId="0" applyFont="1" applyFill="1"/>
    <xf numFmtId="0" fontId="3" fillId="0" borderId="1" xfId="0" applyFont="1" applyFill="1" applyBorder="1"/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1" fillId="0" borderId="1" xfId="0" applyFon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1" fillId="4" borderId="10" xfId="0" applyFont="1" applyFill="1" applyBorder="1" applyAlignment="1">
      <alignment horizontal="left"/>
    </xf>
    <xf numFmtId="0" fontId="1" fillId="0" borderId="0" xfId="0" applyFont="1" applyAlignment="1">
      <alignment horizontal="center"/>
    </xf>
    <xf numFmtId="0" fontId="0" fillId="0" borderId="0" xfId="0" applyFont="1" applyAlignment="1">
      <alignment horizontal="left" vertical="center"/>
    </xf>
    <xf numFmtId="0" fontId="0" fillId="0" borderId="0" xfId="0" applyAlignment="1">
      <alignment horizontal="center"/>
    </xf>
    <xf numFmtId="0" fontId="1" fillId="0" borderId="0" xfId="0" applyFont="1" applyFill="1" applyAlignment="1">
      <alignment horizontal="left"/>
    </xf>
    <xf numFmtId="0" fontId="1" fillId="0" borderId="0" xfId="0" applyFont="1" applyFill="1" applyAlignment="1"/>
    <xf numFmtId="0" fontId="0" fillId="0" borderId="0" xfId="0" applyAlignment="1"/>
    <xf numFmtId="0" fontId="1" fillId="0" borderId="0" xfId="0" applyFont="1" applyAlignment="1"/>
    <xf numFmtId="0" fontId="0" fillId="0" borderId="0" xfId="0" applyAlignment="1">
      <alignment horizontal="center" vertical="top" wrapText="1"/>
    </xf>
    <xf numFmtId="2" fontId="0" fillId="0" borderId="0" xfId="0" applyNumberFormat="1" applyAlignment="1">
      <alignment horizontal="center"/>
    </xf>
    <xf numFmtId="2" fontId="1" fillId="0" borderId="12" xfId="0" applyNumberFormat="1" applyFont="1" applyBorder="1" applyAlignment="1">
      <alignment horizontal="center"/>
    </xf>
    <xf numFmtId="2" fontId="1" fillId="0" borderId="11" xfId="0" applyNumberFormat="1" applyFont="1" applyBorder="1" applyAlignment="1">
      <alignment horizontal="center"/>
    </xf>
    <xf numFmtId="2" fontId="1" fillId="0" borderId="5" xfId="0" applyNumberFormat="1" applyFont="1" applyBorder="1" applyAlignment="1">
      <alignment horizontal="center"/>
    </xf>
    <xf numFmtId="0" fontId="1" fillId="0" borderId="0" xfId="0" applyFont="1" applyBorder="1" applyAlignment="1"/>
    <xf numFmtId="2" fontId="1" fillId="0" borderId="1" xfId="0" applyNumberFormat="1" applyFont="1" applyBorder="1" applyAlignment="1">
      <alignment horizontal="center"/>
    </xf>
    <xf numFmtId="0" fontId="0" fillId="0" borderId="0" xfId="0" applyBorder="1"/>
    <xf numFmtId="0" fontId="0" fillId="0" borderId="0" xfId="0" applyBorder="1" applyAlignment="1">
      <alignment horizontal="center"/>
    </xf>
    <xf numFmtId="2" fontId="0" fillId="0" borderId="0" xfId="0" applyNumberFormat="1" applyBorder="1" applyAlignment="1">
      <alignment horizontal="center"/>
    </xf>
    <xf numFmtId="0" fontId="1" fillId="0" borderId="0" xfId="0" applyFont="1" applyBorder="1"/>
    <xf numFmtId="2" fontId="1" fillId="0" borderId="0" xfId="0" applyNumberFormat="1" applyFont="1" applyBorder="1" applyAlignment="1">
      <alignment horizontal="center"/>
    </xf>
    <xf numFmtId="0" fontId="0" fillId="0" borderId="0" xfId="0" applyFill="1" applyBorder="1" applyAlignment="1"/>
    <xf numFmtId="2" fontId="0" fillId="0" borderId="0" xfId="0" applyNumberFormat="1"/>
    <xf numFmtId="2" fontId="0" fillId="0" borderId="0" xfId="0" applyNumberFormat="1" applyAlignment="1">
      <alignment horizontal="center" vertical="top" wrapText="1"/>
    </xf>
    <xf numFmtId="2" fontId="4" fillId="0" borderId="1" xfId="0" applyNumberFormat="1" applyFont="1" applyBorder="1" applyAlignment="1">
      <alignment horizontal="center"/>
    </xf>
    <xf numFmtId="2" fontId="0" fillId="0" borderId="1" xfId="0" applyNumberFormat="1" applyBorder="1" applyAlignment="1">
      <alignment horizontal="center"/>
    </xf>
    <xf numFmtId="0" fontId="1" fillId="0" borderId="0" xfId="0" applyFont="1" applyAlignment="1">
      <alignment horizontal="center" wrapText="1"/>
    </xf>
    <xf numFmtId="0" fontId="0" fillId="0" borderId="0" xfId="0" applyFill="1" applyBorder="1"/>
    <xf numFmtId="0" fontId="1" fillId="0" borderId="0" xfId="0" applyFont="1" applyFill="1" applyBorder="1" applyAlignment="1">
      <alignment horizontal="center" wrapText="1"/>
    </xf>
    <xf numFmtId="0" fontId="1" fillId="0" borderId="0" xfId="0" applyFont="1" applyFill="1" applyBorder="1"/>
    <xf numFmtId="2" fontId="4" fillId="0" borderId="0" xfId="0" applyNumberFormat="1" applyFont="1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0" xfId="0" applyAlignment="1">
      <alignment textRotation="90"/>
    </xf>
    <xf numFmtId="0" fontId="0" fillId="0" borderId="0" xfId="0" applyAlignment="1">
      <alignment vertical="center"/>
    </xf>
    <xf numFmtId="0" fontId="0" fillId="0" borderId="13" xfId="0" applyBorder="1"/>
    <xf numFmtId="0" fontId="1" fillId="0" borderId="1" xfId="0" applyFont="1" applyBorder="1"/>
    <xf numFmtId="10" fontId="0" fillId="0" borderId="0" xfId="0" applyNumberFormat="1" applyAlignment="1">
      <alignment horizontal="center"/>
    </xf>
    <xf numFmtId="9" fontId="0" fillId="0" borderId="0" xfId="0" applyNumberFormat="1" applyAlignment="1">
      <alignment horizontal="center"/>
    </xf>
    <xf numFmtId="10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0" fontId="1" fillId="0" borderId="0" xfId="0" applyFont="1" applyAlignment="1">
      <alignment horizontal="center"/>
    </xf>
    <xf numFmtId="10" fontId="5" fillId="10" borderId="1" xfId="0" applyNumberFormat="1" applyFont="1" applyFill="1" applyBorder="1" applyAlignment="1">
      <alignment horizontal="right"/>
    </xf>
    <xf numFmtId="10" fontId="6" fillId="11" borderId="1" xfId="0" applyNumberFormat="1" applyFont="1" applyFill="1" applyBorder="1" applyAlignment="1">
      <alignment horizontal="right"/>
    </xf>
    <xf numFmtId="10" fontId="6" fillId="12" borderId="1" xfId="0" applyNumberFormat="1" applyFont="1" applyFill="1" applyBorder="1" applyAlignment="1">
      <alignment horizontal="right"/>
    </xf>
    <xf numFmtId="10" fontId="6" fillId="13" borderId="1" xfId="0" applyNumberFormat="1" applyFont="1" applyFill="1" applyBorder="1" applyAlignment="1">
      <alignment horizontal="right"/>
    </xf>
    <xf numFmtId="10" fontId="6" fillId="14" borderId="1" xfId="0" applyNumberFormat="1" applyFont="1" applyFill="1" applyBorder="1" applyAlignment="1">
      <alignment horizontal="right"/>
    </xf>
    <xf numFmtId="10" fontId="6" fillId="15" borderId="1" xfId="0" applyNumberFormat="1" applyFont="1" applyFill="1" applyBorder="1" applyAlignment="1">
      <alignment horizontal="right"/>
    </xf>
    <xf numFmtId="10" fontId="6" fillId="16" borderId="1" xfId="0" applyNumberFormat="1" applyFont="1" applyFill="1" applyBorder="1" applyAlignment="1">
      <alignment horizontal="right"/>
    </xf>
    <xf numFmtId="10" fontId="6" fillId="17" borderId="1" xfId="0" applyNumberFormat="1" applyFont="1" applyFill="1" applyBorder="1" applyAlignment="1">
      <alignment horizontal="right"/>
    </xf>
    <xf numFmtId="10" fontId="5" fillId="18" borderId="1" xfId="0" applyNumberFormat="1" applyFont="1" applyFill="1" applyBorder="1" applyAlignment="1">
      <alignment horizontal="right"/>
    </xf>
    <xf numFmtId="10" fontId="0" fillId="12" borderId="1" xfId="0" applyNumberFormat="1" applyFill="1" applyBorder="1" applyAlignment="1">
      <alignment horizontal="right"/>
    </xf>
    <xf numFmtId="10" fontId="5" fillId="19" borderId="1" xfId="0" applyNumberFormat="1" applyFont="1" applyFill="1" applyBorder="1" applyAlignment="1">
      <alignment horizontal="right"/>
    </xf>
    <xf numFmtId="10" fontId="6" fillId="20" borderId="1" xfId="0" applyNumberFormat="1" applyFont="1" applyFill="1" applyBorder="1" applyAlignment="1">
      <alignment horizontal="right"/>
    </xf>
    <xf numFmtId="10" fontId="6" fillId="21" borderId="1" xfId="0" applyNumberFormat="1" applyFont="1" applyFill="1" applyBorder="1" applyAlignment="1">
      <alignment horizontal="right"/>
    </xf>
    <xf numFmtId="10" fontId="5" fillId="22" borderId="1" xfId="0" applyNumberFormat="1" applyFont="1" applyFill="1" applyBorder="1" applyAlignment="1">
      <alignment horizontal="right"/>
    </xf>
    <xf numFmtId="10" fontId="6" fillId="23" borderId="1" xfId="0" applyNumberFormat="1" applyFont="1" applyFill="1" applyBorder="1" applyAlignment="1">
      <alignment horizontal="right"/>
    </xf>
    <xf numFmtId="10" fontId="6" fillId="24" borderId="1" xfId="0" applyNumberFormat="1" applyFont="1" applyFill="1" applyBorder="1" applyAlignment="1">
      <alignment horizontal="right"/>
    </xf>
    <xf numFmtId="10" fontId="6" fillId="25" borderId="1" xfId="0" applyNumberFormat="1" applyFont="1" applyFill="1" applyBorder="1" applyAlignment="1">
      <alignment horizontal="right"/>
    </xf>
    <xf numFmtId="10" fontId="5" fillId="26" borderId="1" xfId="0" applyNumberFormat="1" applyFont="1" applyFill="1" applyBorder="1" applyAlignment="1">
      <alignment horizontal="right"/>
    </xf>
    <xf numFmtId="10" fontId="6" fillId="27" borderId="1" xfId="0" applyNumberFormat="1" applyFont="1" applyFill="1" applyBorder="1" applyAlignment="1">
      <alignment horizontal="right"/>
    </xf>
    <xf numFmtId="10" fontId="6" fillId="28" borderId="1" xfId="0" applyNumberFormat="1" applyFont="1" applyFill="1" applyBorder="1" applyAlignment="1">
      <alignment horizontal="right"/>
    </xf>
    <xf numFmtId="10" fontId="5" fillId="29" borderId="1" xfId="0" applyNumberFormat="1" applyFont="1" applyFill="1" applyBorder="1" applyAlignment="1">
      <alignment horizontal="right"/>
    </xf>
    <xf numFmtId="10" fontId="6" fillId="30" borderId="1" xfId="0" applyNumberFormat="1" applyFont="1" applyFill="1" applyBorder="1" applyAlignment="1">
      <alignment horizontal="right"/>
    </xf>
    <xf numFmtId="10" fontId="5" fillId="31" borderId="1" xfId="0" applyNumberFormat="1" applyFont="1" applyFill="1" applyBorder="1" applyAlignment="1">
      <alignment horizontal="right"/>
    </xf>
    <xf numFmtId="10" fontId="6" fillId="32" borderId="1" xfId="0" applyNumberFormat="1" applyFont="1" applyFill="1" applyBorder="1" applyAlignment="1">
      <alignment horizontal="right"/>
    </xf>
    <xf numFmtId="10" fontId="6" fillId="33" borderId="1" xfId="0" applyNumberFormat="1" applyFont="1" applyFill="1" applyBorder="1" applyAlignment="1">
      <alignment horizontal="right"/>
    </xf>
    <xf numFmtId="10" fontId="5" fillId="34" borderId="1" xfId="0" applyNumberFormat="1" applyFont="1" applyFill="1" applyBorder="1" applyAlignment="1">
      <alignment horizontal="right"/>
    </xf>
    <xf numFmtId="0" fontId="0" fillId="0" borderId="12" xfId="0" applyBorder="1"/>
    <xf numFmtId="0" fontId="0" fillId="0" borderId="11" xfId="0" applyBorder="1"/>
    <xf numFmtId="11" fontId="0" fillId="0" borderId="0" xfId="0" applyNumberFormat="1"/>
    <xf numFmtId="0" fontId="1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0" fillId="0" borderId="0" xfId="0" applyAlignment="1">
      <alignment horizontal="center" textRotation="90"/>
    </xf>
    <xf numFmtId="0" fontId="0" fillId="0" borderId="0" xfId="0" applyAlignment="1">
      <alignment horizontal="center" vertical="center" textRotation="90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/>
    </xf>
    <xf numFmtId="0" fontId="1" fillId="8" borderId="12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1" fillId="8" borderId="5" xfId="0" applyFont="1" applyFill="1" applyBorder="1" applyAlignment="1">
      <alignment horizontal="center"/>
    </xf>
    <xf numFmtId="0" fontId="0" fillId="0" borderId="10" xfId="0" applyBorder="1" applyAlignment="1">
      <alignment horizontal="center"/>
    </xf>
    <xf numFmtId="0" fontId="1" fillId="9" borderId="12" xfId="0" applyFont="1" applyFill="1" applyBorder="1" applyAlignment="1">
      <alignment horizontal="center"/>
    </xf>
    <xf numFmtId="0" fontId="1" fillId="9" borderId="11" xfId="0" applyFont="1" applyFill="1" applyBorder="1" applyAlignment="1">
      <alignment horizontal="center"/>
    </xf>
    <xf numFmtId="0" fontId="1" fillId="9" borderId="5" xfId="0" applyFont="1" applyFill="1" applyBorder="1" applyAlignment="1">
      <alignment horizontal="center"/>
    </xf>
    <xf numFmtId="0" fontId="1" fillId="0" borderId="0" xfId="0" applyFont="1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7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5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.xml"/></Relationships>
</file>

<file path=xl/charts/_rels/chart1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.xml"/></Relationships>
</file>

<file path=xl/charts/_rels/chart1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.xml"/></Relationships>
</file>

<file path=xl/charts/_rels/chart1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.xml"/></Relationships>
</file>

<file path=xl/charts/_rels/chart1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.xml"/></Relationships>
</file>

<file path=xl/charts/_rels/chart1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7.xml"/></Relationships>
</file>

<file path=xl/charts/_rels/chart1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8.xml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2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0.xml"/></Relationships>
</file>

<file path=xl/charts/_rels/chart2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1.xml"/></Relationships>
</file>

<file path=xl/charts/_rels/chart3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8.xml"/></Relationships>
</file>

<file path=xl/charts/_rels/chart5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7.xml"/></Relationships>
</file>

<file path=xl/charts/_rels/chart5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8.xml"/></Relationships>
</file>

<file path=xl/charts/_rels/chart6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9.xml"/></Relationships>
</file>

<file path=xl/charts/_rels/chart6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1.xml"/></Relationships>
</file>

<file path=xl/charts/_rels/chart6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2.xml"/></Relationships>
</file>

<file path=xl/charts/_rels/chart6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3.xml"/></Relationships>
</file>

<file path=xl/charts/_rels/chart7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7.xml"/></Relationships>
</file>

<file path=xl/charts/_rels/chart7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9.xml"/></Relationships>
</file>

<file path=xl/charts/_rels/chart7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0.xml"/></Relationships>
</file>

<file path=xl/charts/_rels/chart7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1.xml"/></Relationships>
</file>

<file path=xl/charts/_rels/chart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.xml"/></Relationships>
</file>

<file path=xl/charts/_rels/chart8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3.xml"/></Relationships>
</file>

<file path=xl/charts/_rels/chart8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4.xml"/></Relationships>
</file>

<file path=xl/charts/_rels/chart8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5.xml"/></Relationships>
</file>

<file path=xl/charts/_rels/chart8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7.xml"/></Relationships>
</file>

<file path=xl/charts/_rels/chart8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8.xml"/></Relationships>
</file>

<file path=xl/charts/_rels/chart8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9.xml"/></Relationships>
</file>

<file path=xl/charts/_rels/chart8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1.xml"/></Relationships>
</file>

<file path=xl/charts/_rels/chart9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2.xml"/></Relationships>
</file>

<file path=xl/charts/_rels/chart9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3.xml"/></Relationships>
</file>

<file path=xl/charts/_rels/chart9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7046975427284194"/>
          <c:y val="5.1400554097404488E-2"/>
          <c:w val="0.7989746557270897"/>
          <c:h val="0.71659594952378258"/>
        </c:manualLayout>
      </c:layout>
      <c:lineChart>
        <c:grouping val="standard"/>
        <c:varyColors val="0"/>
        <c:ser>
          <c:idx val="0"/>
          <c:order val="0"/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5"/>
                <c:pt idx="0">
                  <c:v>2.44547435</c:v>
                </c:pt>
                <c:pt idx="1">
                  <c:v>2.3471170530000012</c:v>
                </c:pt>
                <c:pt idx="2">
                  <c:v>2.5347615780000012</c:v>
                </c:pt>
                <c:pt idx="3">
                  <c:v>2.6820909430000004</c:v>
                </c:pt>
                <c:pt idx="4">
                  <c:v>3.16343978800003</c:v>
                </c:pt>
              </c:numLit>
            </c:plus>
            <c:minus>
              <c:numLit>
                <c:formatCode>General</c:formatCode>
                <c:ptCount val="5"/>
                <c:pt idx="0">
                  <c:v>2.44547435</c:v>
                </c:pt>
                <c:pt idx="1">
                  <c:v>2.3471170530000012</c:v>
                </c:pt>
                <c:pt idx="2">
                  <c:v>2.5347615780000012</c:v>
                </c:pt>
                <c:pt idx="3">
                  <c:v>2.6820909430000004</c:v>
                </c:pt>
                <c:pt idx="4">
                  <c:v>3.16343978800003</c:v>
                </c:pt>
              </c:numLit>
            </c:minus>
          </c:errBars>
          <c:cat>
            <c:numLit>
              <c:formatCode>General</c:formatCode>
              <c:ptCount val="5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  <c:pt idx="4">
                <c:v>16</c:v>
              </c:pt>
            </c:numLit>
          </c:cat>
          <c:val>
            <c:numRef>
              <c:f>'Dual-Stage'!$B$14:$F$14</c:f>
              <c:numCache>
                <c:formatCode>General</c:formatCode>
                <c:ptCount val="5"/>
                <c:pt idx="0">
                  <c:v>86.410861653308018</c:v>
                </c:pt>
                <c:pt idx="1">
                  <c:v>88.402630391001438</c:v>
                </c:pt>
                <c:pt idx="2">
                  <c:v>88.969255679559311</c:v>
                </c:pt>
                <c:pt idx="3">
                  <c:v>88.665698872406495</c:v>
                </c:pt>
                <c:pt idx="4">
                  <c:v>85.447100000000006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51680720"/>
        <c:axId val="-51678544"/>
      </c:lineChart>
      <c:catAx>
        <c:axId val="-516807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51678544"/>
        <c:crosses val="autoZero"/>
        <c:auto val="1"/>
        <c:lblAlgn val="ctr"/>
        <c:lblOffset val="100"/>
        <c:noMultiLvlLbl val="0"/>
      </c:catAx>
      <c:valAx>
        <c:axId val="-51678544"/>
        <c:scaling>
          <c:orientation val="minMax"/>
          <c:max val="92"/>
          <c:min val="82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5168072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488" l="0.70000000000000062" r="0.70000000000000062" t="0.75000000000000488" header="0.30000000000000032" footer="0.30000000000000032"/>
    <c:pageSetup/>
  </c:printSettings>
  <c:userShapes r:id="rId1"/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'# of training position best'!$C$32:$R$32</c:f>
              <c:numCache>
                <c:formatCode>General</c:formatCode>
                <c:ptCount val="16"/>
                <c:pt idx="0">
                  <c:v>1</c:v>
                </c:pt>
                <c:pt idx="1">
                  <c:v>0.24390243902438821</c:v>
                </c:pt>
                <c:pt idx="2">
                  <c:v>0.12195121951219733</c:v>
                </c:pt>
                <c:pt idx="3">
                  <c:v>6.09756097560996E-2</c:v>
                </c:pt>
                <c:pt idx="4">
                  <c:v>0</c:v>
                </c:pt>
                <c:pt idx="5">
                  <c:v>3.6585365853658673E-2</c:v>
                </c:pt>
                <c:pt idx="6">
                  <c:v>1.2195121951219575E-2</c:v>
                </c:pt>
                <c:pt idx="7">
                  <c:v>1.2195121951219575E-2</c:v>
                </c:pt>
                <c:pt idx="8">
                  <c:v>4.8780487804880077E-2</c:v>
                </c:pt>
                <c:pt idx="9">
                  <c:v>4.8780487804880077E-2</c:v>
                </c:pt>
                <c:pt idx="10">
                  <c:v>8.5365853658538646E-2</c:v>
                </c:pt>
                <c:pt idx="11">
                  <c:v>0.13414634146341686</c:v>
                </c:pt>
                <c:pt idx="12">
                  <c:v>0.18292682926829049</c:v>
                </c:pt>
                <c:pt idx="13">
                  <c:v>0.26829268292682723</c:v>
                </c:pt>
                <c:pt idx="14">
                  <c:v>0.30487804878048591</c:v>
                </c:pt>
                <c:pt idx="15">
                  <c:v>0.45121951219512041</c:v>
                </c:pt>
              </c:numCache>
            </c:numRef>
          </c:val>
          <c:smooth val="0"/>
        </c:ser>
        <c:ser>
          <c:idx val="1"/>
          <c:order val="1"/>
          <c:marker>
            <c:symbol val="none"/>
          </c:marker>
          <c:val>
            <c:numRef>
              <c:f>'# of training position best'!$C$33:$R$33</c:f>
              <c:numCache>
                <c:formatCode>General</c:formatCode>
                <c:ptCount val="16"/>
                <c:pt idx="0">
                  <c:v>1</c:v>
                </c:pt>
                <c:pt idx="1">
                  <c:v>0.40449438202247051</c:v>
                </c:pt>
                <c:pt idx="2">
                  <c:v>0.29213483146067309</c:v>
                </c:pt>
                <c:pt idx="3">
                  <c:v>0.11610486891385749</c:v>
                </c:pt>
                <c:pt idx="4">
                  <c:v>4.1198501872660186E-2</c:v>
                </c:pt>
                <c:pt idx="5">
                  <c:v>0</c:v>
                </c:pt>
                <c:pt idx="6">
                  <c:v>2.6217228464419633E-2</c:v>
                </c:pt>
                <c:pt idx="7">
                  <c:v>5.9925093632959482E-2</c:v>
                </c:pt>
                <c:pt idx="8">
                  <c:v>9.3632958801497967E-2</c:v>
                </c:pt>
                <c:pt idx="9">
                  <c:v>0.10486891385767841</c:v>
                </c:pt>
                <c:pt idx="10">
                  <c:v>0.12359550561797771</c:v>
                </c:pt>
                <c:pt idx="11">
                  <c:v>0.12359550561797771</c:v>
                </c:pt>
                <c:pt idx="12">
                  <c:v>0.14606741573033724</c:v>
                </c:pt>
                <c:pt idx="13">
                  <c:v>0.17228464419475686</c:v>
                </c:pt>
                <c:pt idx="14">
                  <c:v>0.2172284644194758</c:v>
                </c:pt>
                <c:pt idx="15">
                  <c:v>0.28464419475655411</c:v>
                </c:pt>
              </c:numCache>
            </c:numRef>
          </c:val>
          <c:smooth val="0"/>
        </c:ser>
        <c:ser>
          <c:idx val="2"/>
          <c:order val="2"/>
          <c:marker>
            <c:symbol val="none"/>
          </c:marker>
          <c:val>
            <c:numRef>
              <c:f>'# of training position best'!$C$34:$R$34</c:f>
              <c:numCache>
                <c:formatCode>General</c:formatCode>
                <c:ptCount val="16"/>
                <c:pt idx="0">
                  <c:v>1</c:v>
                </c:pt>
                <c:pt idx="1">
                  <c:v>0.49632352941175484</c:v>
                </c:pt>
                <c:pt idx="2">
                  <c:v>7.720588235294458E-2</c:v>
                </c:pt>
                <c:pt idx="3">
                  <c:v>0</c:v>
                </c:pt>
                <c:pt idx="4">
                  <c:v>5.5147058823529889E-2</c:v>
                </c:pt>
                <c:pt idx="5">
                  <c:v>4.7794117647053769E-2</c:v>
                </c:pt>
                <c:pt idx="6">
                  <c:v>7.3529411764706523E-2</c:v>
                </c:pt>
                <c:pt idx="7">
                  <c:v>9.9264705882345358E-2</c:v>
                </c:pt>
                <c:pt idx="8">
                  <c:v>0.14338235294117499</c:v>
                </c:pt>
                <c:pt idx="9">
                  <c:v>0.17647058823528994</c:v>
                </c:pt>
                <c:pt idx="10">
                  <c:v>0.19852941176470462</c:v>
                </c:pt>
                <c:pt idx="11">
                  <c:v>0.24264705882353427</c:v>
                </c:pt>
                <c:pt idx="12">
                  <c:v>0.26102941176469724</c:v>
                </c:pt>
                <c:pt idx="13">
                  <c:v>0.27941176470587387</c:v>
                </c:pt>
                <c:pt idx="14">
                  <c:v>0.30514705882352661</c:v>
                </c:pt>
                <c:pt idx="15">
                  <c:v>0.40808823529411026</c:v>
                </c:pt>
              </c:numCache>
            </c:numRef>
          </c:val>
          <c:smooth val="0"/>
        </c:ser>
        <c:ser>
          <c:idx val="3"/>
          <c:order val="3"/>
          <c:marker>
            <c:symbol val="none"/>
          </c:marker>
          <c:val>
            <c:numRef>
              <c:f>'# of training position best'!$C$35:$R$35</c:f>
              <c:numCache>
                <c:formatCode>General</c:formatCode>
                <c:ptCount val="16"/>
                <c:pt idx="0">
                  <c:v>1</c:v>
                </c:pt>
                <c:pt idx="1">
                  <c:v>0.59090909090908428</c:v>
                </c:pt>
                <c:pt idx="2">
                  <c:v>0.18181818181818021</c:v>
                </c:pt>
                <c:pt idx="3">
                  <c:v>5.0000000000000384E-2</c:v>
                </c:pt>
                <c:pt idx="4">
                  <c:v>2.7272727272727688E-2</c:v>
                </c:pt>
                <c:pt idx="5">
                  <c:v>4.0909090909089799E-2</c:v>
                </c:pt>
                <c:pt idx="6">
                  <c:v>1.3636363636363918E-2</c:v>
                </c:pt>
                <c:pt idx="7">
                  <c:v>2.7272727272727688E-2</c:v>
                </c:pt>
                <c:pt idx="8">
                  <c:v>0</c:v>
                </c:pt>
                <c:pt idx="9">
                  <c:v>7.727272727272641E-2</c:v>
                </c:pt>
                <c:pt idx="10">
                  <c:v>0.10909090909090759</c:v>
                </c:pt>
                <c:pt idx="11">
                  <c:v>0.18181818181818021</c:v>
                </c:pt>
                <c:pt idx="12">
                  <c:v>0.25454545454545313</c:v>
                </c:pt>
                <c:pt idx="13">
                  <c:v>0.29545454545454308</c:v>
                </c:pt>
                <c:pt idx="14">
                  <c:v>0.43636363636363168</c:v>
                </c:pt>
                <c:pt idx="15">
                  <c:v>0.63181818181817417</c:v>
                </c:pt>
              </c:numCache>
            </c:numRef>
          </c:val>
          <c:smooth val="0"/>
        </c:ser>
        <c:ser>
          <c:idx val="4"/>
          <c:order val="4"/>
          <c:marker>
            <c:symbol val="none"/>
          </c:marker>
          <c:val>
            <c:numRef>
              <c:f>'# of training position best'!$C$36:$R$36</c:f>
              <c:numCache>
                <c:formatCode>General</c:formatCode>
                <c:ptCount val="16"/>
                <c:pt idx="0">
                  <c:v>1</c:v>
                </c:pt>
                <c:pt idx="1">
                  <c:v>0.50134048257372876</c:v>
                </c:pt>
                <c:pt idx="2">
                  <c:v>0.12332439678283677</c:v>
                </c:pt>
                <c:pt idx="3">
                  <c:v>0</c:v>
                </c:pt>
                <c:pt idx="4">
                  <c:v>8.0428954423619817E-3</c:v>
                </c:pt>
                <c:pt idx="5">
                  <c:v>1.3404825737266693E-2</c:v>
                </c:pt>
                <c:pt idx="6">
                  <c:v>2.6809651474533205E-2</c:v>
                </c:pt>
                <c:pt idx="7">
                  <c:v>5.6300268096513673E-2</c:v>
                </c:pt>
                <c:pt idx="8">
                  <c:v>5.6300268096513673E-2</c:v>
                </c:pt>
                <c:pt idx="9">
                  <c:v>8.5790884718494317E-2</c:v>
                </c:pt>
                <c:pt idx="10">
                  <c:v>0.10991957104558009</c:v>
                </c:pt>
                <c:pt idx="11">
                  <c:v>0.1152815013404848</c:v>
                </c:pt>
                <c:pt idx="12">
                  <c:v>0.16621983914209393</c:v>
                </c:pt>
                <c:pt idx="13">
                  <c:v>0.21179624664878818</c:v>
                </c:pt>
                <c:pt idx="14">
                  <c:v>0.24664879356568337</c:v>
                </c:pt>
                <c:pt idx="15">
                  <c:v>0.29222520107238781</c:v>
                </c:pt>
              </c:numCache>
            </c:numRef>
          </c:val>
          <c:smooth val="0"/>
        </c:ser>
        <c:ser>
          <c:idx val="5"/>
          <c:order val="5"/>
          <c:marker>
            <c:symbol val="none"/>
          </c:marker>
          <c:val>
            <c:numRef>
              <c:f>'# of training position best'!$C$37:$R$37</c:f>
              <c:numCache>
                <c:formatCode>General</c:formatCode>
                <c:ptCount val="16"/>
                <c:pt idx="0">
                  <c:v>1</c:v>
                </c:pt>
                <c:pt idx="1">
                  <c:v>0.38440111420613005</c:v>
                </c:pt>
                <c:pt idx="2">
                  <c:v>0.28690807799443474</c:v>
                </c:pt>
                <c:pt idx="3">
                  <c:v>0.18662952646239869</c:v>
                </c:pt>
                <c:pt idx="4">
                  <c:v>0</c:v>
                </c:pt>
                <c:pt idx="5">
                  <c:v>2.7855153203347412E-2</c:v>
                </c:pt>
                <c:pt idx="6">
                  <c:v>4.1782729805021214E-2</c:v>
                </c:pt>
                <c:pt idx="7">
                  <c:v>8.6350974930362437E-2</c:v>
                </c:pt>
                <c:pt idx="8">
                  <c:v>0.1337047353760448</c:v>
                </c:pt>
                <c:pt idx="9">
                  <c:v>0.16991643454039432</c:v>
                </c:pt>
                <c:pt idx="10">
                  <c:v>0.23119777158775029</c:v>
                </c:pt>
                <c:pt idx="11">
                  <c:v>0.32869080779944559</c:v>
                </c:pt>
                <c:pt idx="12">
                  <c:v>0.41225626740947763</c:v>
                </c:pt>
                <c:pt idx="13">
                  <c:v>0.51810584958217498</c:v>
                </c:pt>
                <c:pt idx="14">
                  <c:v>0.63509749303621543</c:v>
                </c:pt>
                <c:pt idx="15">
                  <c:v>0.76323119777158854</c:v>
                </c:pt>
              </c:numCache>
            </c:numRef>
          </c:val>
          <c:smooth val="0"/>
        </c:ser>
        <c:ser>
          <c:idx val="6"/>
          <c:order val="6"/>
          <c:marker>
            <c:symbol val="none"/>
          </c:marker>
          <c:val>
            <c:numRef>
              <c:f>'# of training position best'!$C$38:$R$38</c:f>
              <c:numCache>
                <c:formatCode>General</c:formatCode>
                <c:ptCount val="16"/>
                <c:pt idx="0">
                  <c:v>1</c:v>
                </c:pt>
                <c:pt idx="1">
                  <c:v>0.43959731543623959</c:v>
                </c:pt>
                <c:pt idx="2">
                  <c:v>0.31543624161073675</c:v>
                </c:pt>
                <c:pt idx="3">
                  <c:v>0.17449664429530437</c:v>
                </c:pt>
                <c:pt idx="4">
                  <c:v>2.6845637583895104E-2</c:v>
                </c:pt>
                <c:pt idx="5">
                  <c:v>3.3557046979865765E-2</c:v>
                </c:pt>
                <c:pt idx="6">
                  <c:v>0</c:v>
                </c:pt>
                <c:pt idx="7">
                  <c:v>1.3422818791947552E-2</c:v>
                </c:pt>
                <c:pt idx="8">
                  <c:v>3.8590604026848323E-2</c:v>
                </c:pt>
                <c:pt idx="9">
                  <c:v>3.1879194630871424E-2</c:v>
                </c:pt>
                <c:pt idx="10">
                  <c:v>7.2147651006713637E-2</c:v>
                </c:pt>
                <c:pt idx="11">
                  <c:v>0.10906040268456763</c:v>
                </c:pt>
                <c:pt idx="12">
                  <c:v>0.14429530201342103</c:v>
                </c:pt>
                <c:pt idx="13">
                  <c:v>0.17617449664429871</c:v>
                </c:pt>
                <c:pt idx="14">
                  <c:v>0.22147651006711724</c:v>
                </c:pt>
                <c:pt idx="15">
                  <c:v>0.27348993288590645</c:v>
                </c:pt>
              </c:numCache>
            </c:numRef>
          </c:val>
          <c:smooth val="0"/>
        </c:ser>
        <c:ser>
          <c:idx val="7"/>
          <c:order val="7"/>
          <c:marker>
            <c:symbol val="none"/>
          </c:marker>
          <c:val>
            <c:numRef>
              <c:f>'# of training position best'!$C$39:$R$39</c:f>
              <c:numCache>
                <c:formatCode>General</c:formatCode>
                <c:ptCount val="16"/>
                <c:pt idx="0">
                  <c:v>1</c:v>
                </c:pt>
                <c:pt idx="1">
                  <c:v>0.40740740740741405</c:v>
                </c:pt>
                <c:pt idx="2">
                  <c:v>0.19341563786009069</c:v>
                </c:pt>
                <c:pt idx="3">
                  <c:v>4.9382716049383574E-2</c:v>
                </c:pt>
                <c:pt idx="4">
                  <c:v>0</c:v>
                </c:pt>
                <c:pt idx="5">
                  <c:v>2.0576131687248478E-2</c:v>
                </c:pt>
                <c:pt idx="6">
                  <c:v>8.2304526748977536E-2</c:v>
                </c:pt>
                <c:pt idx="7">
                  <c:v>9.0534979423879988E-2</c:v>
                </c:pt>
                <c:pt idx="8">
                  <c:v>0.16872427983539864</c:v>
                </c:pt>
                <c:pt idx="9">
                  <c:v>0.18106995884774468</c:v>
                </c:pt>
                <c:pt idx="10">
                  <c:v>0.19753086419753429</c:v>
                </c:pt>
                <c:pt idx="11">
                  <c:v>0.23045267489712826</c:v>
                </c:pt>
                <c:pt idx="12">
                  <c:v>0.2633744855967069</c:v>
                </c:pt>
                <c:pt idx="13">
                  <c:v>0.27983539094651183</c:v>
                </c:pt>
                <c:pt idx="14">
                  <c:v>0.34567901234568443</c:v>
                </c:pt>
                <c:pt idx="15">
                  <c:v>0.49794238683127823</c:v>
                </c:pt>
              </c:numCache>
            </c:numRef>
          </c:val>
          <c:smooth val="0"/>
        </c:ser>
        <c:ser>
          <c:idx val="8"/>
          <c:order val="8"/>
          <c:marker>
            <c:symbol val="none"/>
          </c:marker>
          <c:val>
            <c:numRef>
              <c:f>'# of training position best'!$C$40:$R$40</c:f>
              <c:numCache>
                <c:formatCode>General</c:formatCode>
                <c:ptCount val="16"/>
                <c:pt idx="0">
                  <c:v>1</c:v>
                </c:pt>
                <c:pt idx="1">
                  <c:v>0.27230046948356929</c:v>
                </c:pt>
                <c:pt idx="2">
                  <c:v>0.15023474178403851</c:v>
                </c:pt>
                <c:pt idx="3">
                  <c:v>0.12441314553990676</c:v>
                </c:pt>
                <c:pt idx="4">
                  <c:v>6.1032863849765841E-2</c:v>
                </c:pt>
                <c:pt idx="5">
                  <c:v>2.8169014084507768E-2</c:v>
                </c:pt>
                <c:pt idx="6">
                  <c:v>1.4084507042254352E-2</c:v>
                </c:pt>
                <c:pt idx="7">
                  <c:v>0</c:v>
                </c:pt>
                <c:pt idx="8">
                  <c:v>1.8779342723005438E-2</c:v>
                </c:pt>
                <c:pt idx="9">
                  <c:v>3.5211267605634082E-2</c:v>
                </c:pt>
                <c:pt idx="10">
                  <c:v>7.0422535211268095E-2</c:v>
                </c:pt>
                <c:pt idx="11">
                  <c:v>9.6244131455399853E-2</c:v>
                </c:pt>
                <c:pt idx="12">
                  <c:v>0.14553990610328743</c:v>
                </c:pt>
                <c:pt idx="13">
                  <c:v>0.17370892018779427</c:v>
                </c:pt>
                <c:pt idx="14">
                  <c:v>0.21361502347417952</c:v>
                </c:pt>
                <c:pt idx="15">
                  <c:v>0.24178403755868633</c:v>
                </c:pt>
              </c:numCache>
            </c:numRef>
          </c:val>
          <c:smooth val="0"/>
        </c:ser>
        <c:ser>
          <c:idx val="9"/>
          <c:order val="9"/>
          <c:marker>
            <c:symbol val="none"/>
          </c:marker>
          <c:val>
            <c:numRef>
              <c:f>'# of training position best'!$C$41:$R$41</c:f>
              <c:numCache>
                <c:formatCode>General</c:formatCode>
                <c:ptCount val="16"/>
                <c:pt idx="0">
                  <c:v>1</c:v>
                </c:pt>
                <c:pt idx="1">
                  <c:v>0.42276422764227639</c:v>
                </c:pt>
                <c:pt idx="2">
                  <c:v>0.12601626016260148</c:v>
                </c:pt>
                <c:pt idx="3">
                  <c:v>6.5040650406504752E-2</c:v>
                </c:pt>
                <c:pt idx="4">
                  <c:v>3.2520325203252341E-2</c:v>
                </c:pt>
                <c:pt idx="5">
                  <c:v>0</c:v>
                </c:pt>
                <c:pt idx="6">
                  <c:v>1.6260162601626171E-2</c:v>
                </c:pt>
                <c:pt idx="7">
                  <c:v>1.6260162601626171E-2</c:v>
                </c:pt>
                <c:pt idx="8">
                  <c:v>2.0325203252032714E-2</c:v>
                </c:pt>
                <c:pt idx="9">
                  <c:v>2.8455284552845798E-2</c:v>
                </c:pt>
                <c:pt idx="10">
                  <c:v>6.0975609756098205E-2</c:v>
                </c:pt>
                <c:pt idx="11">
                  <c:v>7.7235772357724372E-2</c:v>
                </c:pt>
                <c:pt idx="12">
                  <c:v>0.10975609756097529</c:v>
                </c:pt>
                <c:pt idx="13">
                  <c:v>0.13821138211382109</c:v>
                </c:pt>
                <c:pt idx="14">
                  <c:v>0.20731707317073231</c:v>
                </c:pt>
                <c:pt idx="15">
                  <c:v>0.29268292682926839</c:v>
                </c:pt>
              </c:numCache>
            </c:numRef>
          </c:val>
          <c:smooth val="0"/>
        </c:ser>
        <c:ser>
          <c:idx val="10"/>
          <c:order val="10"/>
          <c:marker>
            <c:symbol val="none"/>
          </c:marker>
          <c:val>
            <c:numRef>
              <c:f>'# of training position best'!$C$42:$R$42</c:f>
              <c:numCache>
                <c:formatCode>General</c:formatCode>
                <c:ptCount val="16"/>
                <c:pt idx="0">
                  <c:v>1</c:v>
                </c:pt>
                <c:pt idx="1">
                  <c:v>0.41634404581170559</c:v>
                </c:pt>
                <c:pt idx="2">
                  <c:v>0.18684454713387341</c:v>
                </c:pt>
                <c:pt idx="3">
                  <c:v>8.2704316142345566E-2</c:v>
                </c:pt>
                <c:pt idx="4">
                  <c:v>2.52060010048193E-2</c:v>
                </c:pt>
                <c:pt idx="5">
                  <c:v>2.4885074610203839E-2</c:v>
                </c:pt>
                <c:pt idx="6">
                  <c:v>3.0681970348912214E-2</c:v>
                </c:pt>
                <c:pt idx="7">
                  <c:v>4.6152685258358188E-2</c:v>
                </c:pt>
                <c:pt idx="8">
                  <c:v>7.222202328573965E-2</c:v>
                </c:pt>
                <c:pt idx="9">
                  <c:v>9.3971574206655945E-2</c:v>
                </c:pt>
                <c:pt idx="10">
                  <c:v>0.1258775682937073</c:v>
                </c:pt>
                <c:pt idx="11">
                  <c:v>0.16391723782578596</c:v>
                </c:pt>
                <c:pt idx="12">
                  <c:v>0.208601100913474</c:v>
                </c:pt>
                <c:pt idx="13">
                  <c:v>0.25132759234053903</c:v>
                </c:pt>
                <c:pt idx="14">
                  <c:v>0.31334511140467325</c:v>
                </c:pt>
                <c:pt idx="15">
                  <c:v>0.41371258070130745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5112944"/>
        <c:axId val="-45105872"/>
      </c:lineChart>
      <c:catAx>
        <c:axId val="-45112944"/>
        <c:scaling>
          <c:orientation val="minMax"/>
        </c:scaling>
        <c:delete val="0"/>
        <c:axPos val="b"/>
        <c:majorTickMark val="out"/>
        <c:minorTickMark val="none"/>
        <c:tickLblPos val="nextTo"/>
        <c:crossAx val="-45105872"/>
        <c:crosses val="autoZero"/>
        <c:auto val="1"/>
        <c:lblAlgn val="ctr"/>
        <c:lblOffset val="100"/>
        <c:noMultiLvlLbl val="0"/>
      </c:catAx>
      <c:valAx>
        <c:axId val="-451058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511294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0451377952755243"/>
          <c:y val="3.9747375328084415E-2"/>
          <c:w val="0.17881955380577441"/>
          <c:h val="0.93439413823272088"/>
        </c:manualLayout>
      </c:layout>
      <c:overlay val="0"/>
    </c:legend>
    <c:plotVisOnly val="1"/>
    <c:dispBlanksAs val="gap"/>
    <c:showDLblsOverMax val="0"/>
  </c:chart>
  <c:printSettings>
    <c:headerFooter/>
    <c:pageMargins b="0.75000000000000622" l="0.70000000000000062" r="0.70000000000000062" t="0.75000000000000622" header="0.30000000000000032" footer="0.30000000000000032"/>
    <c:pageSetup/>
  </c:printSettings>
</c:chartSpace>
</file>

<file path=xl/charts/chart10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'RI2 EMG+ACC multipos training'!$T$7</c:f>
              <c:strCache>
                <c:ptCount val="1"/>
              </c:strCache>
            </c:strRef>
          </c:tx>
          <c:marker>
            <c:symbol val="none"/>
          </c:marker>
          <c:val>
            <c:numRef>
              <c:f>'RI2 EMG+ACC multipos training'!$U$33:$AJ$33</c:f>
              <c:numCache>
                <c:formatCode>General</c:formatCode>
                <c:ptCount val="16"/>
                <c:pt idx="0">
                  <c:v>0.40404845407745643</c:v>
                </c:pt>
                <c:pt idx="1">
                  <c:v>0.48454037537961231</c:v>
                </c:pt>
                <c:pt idx="2">
                  <c:v>0.49696615876967531</c:v>
                </c:pt>
                <c:pt idx="3">
                  <c:v>0.57378207327716224</c:v>
                </c:pt>
                <c:pt idx="4">
                  <c:v>0.60526112142637145</c:v>
                </c:pt>
                <c:pt idx="5">
                  <c:v>0.66172338627235594</c:v>
                </c:pt>
                <c:pt idx="6">
                  <c:v>0.61157075969227581</c:v>
                </c:pt>
                <c:pt idx="7">
                  <c:v>0.57904640072575819</c:v>
                </c:pt>
                <c:pt idx="8">
                  <c:v>0.65807434653236008</c:v>
                </c:pt>
                <c:pt idx="9">
                  <c:v>0.66449654548440518</c:v>
                </c:pt>
                <c:pt idx="10">
                  <c:v>0.67591459912946361</c:v>
                </c:pt>
                <c:pt idx="11">
                  <c:v>0.68206763792781766</c:v>
                </c:pt>
                <c:pt idx="12">
                  <c:v>0.71301919277368775</c:v>
                </c:pt>
                <c:pt idx="13">
                  <c:v>0.75230580486730103</c:v>
                </c:pt>
                <c:pt idx="14">
                  <c:v>0.79165958547356785</c:v>
                </c:pt>
                <c:pt idx="15">
                  <c:v>0.81674647910666665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643152"/>
        <c:axId val="-14630640"/>
      </c:lineChart>
      <c:catAx>
        <c:axId val="-14643152"/>
        <c:scaling>
          <c:orientation val="minMax"/>
        </c:scaling>
        <c:delete val="0"/>
        <c:axPos val="b"/>
        <c:majorTickMark val="out"/>
        <c:minorTickMark val="none"/>
        <c:tickLblPos val="nextTo"/>
        <c:crossAx val="-14630640"/>
        <c:crosses val="autoZero"/>
        <c:auto val="1"/>
        <c:lblAlgn val="ctr"/>
        <c:lblOffset val="100"/>
        <c:noMultiLvlLbl val="0"/>
      </c:catAx>
      <c:valAx>
        <c:axId val="-146306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1464315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4194858847614802"/>
          <c:y val="5.1400554097404488E-2"/>
          <c:w val="0.78644405250728899"/>
          <c:h val="0.77706401283173065"/>
        </c:manualLayout>
      </c:layout>
      <c:lineChart>
        <c:grouping val="standard"/>
        <c:varyColors val="0"/>
        <c:ser>
          <c:idx val="0"/>
          <c:order val="0"/>
          <c:tx>
            <c:v>Best</c:v>
          </c:tx>
          <c:spPr>
            <a:ln>
              <a:solidFill>
                <a:schemeClr val="accent1">
                  <a:lumMod val="60000"/>
                  <a:lumOff val="40000"/>
                </a:schemeClr>
              </a:solidFill>
            </a:ln>
          </c:spPr>
          <c:marker>
            <c:symbol val="diamond"/>
            <c:size val="6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solidFill>
                  <a:srgbClr val="4F81BD">
                    <a:lumMod val="60000"/>
                    <a:lumOff val="40000"/>
                  </a:srgbClr>
                </a:solidFill>
              </a:ln>
            </c:spPr>
          </c:marker>
          <c:val>
            <c:numRef>
              <c:f>'# of training position best'!$C$13:$R$13</c:f>
              <c:numCache>
                <c:formatCode>General</c:formatCode>
                <c:ptCount val="16"/>
                <c:pt idx="0">
                  <c:v>80.012877772418619</c:v>
                </c:pt>
                <c:pt idx="1">
                  <c:v>84.785401357540579</c:v>
                </c:pt>
                <c:pt idx="2">
                  <c:v>86.579129214971573</c:v>
                </c:pt>
                <c:pt idx="3">
                  <c:v>87.459139010949443</c:v>
                </c:pt>
                <c:pt idx="4">
                  <c:v>88.031499836827976</c:v>
                </c:pt>
                <c:pt idx="5">
                  <c:v>88.052965452803846</c:v>
                </c:pt>
                <c:pt idx="6">
                  <c:v>88.028870900447586</c:v>
                </c:pt>
                <c:pt idx="7">
                  <c:v>87.895176040478674</c:v>
                </c:pt>
                <c:pt idx="8">
                  <c:v>87.686537241625501</c:v>
                </c:pt>
                <c:pt idx="9">
                  <c:v>87.523432007189925</c:v>
                </c:pt>
                <c:pt idx="10">
                  <c:v>87.248076683792021</c:v>
                </c:pt>
                <c:pt idx="11">
                  <c:v>86.943234721906464</c:v>
                </c:pt>
                <c:pt idx="12">
                  <c:v>86.574345996497811</c:v>
                </c:pt>
                <c:pt idx="13">
                  <c:v>86.240269659238194</c:v>
                </c:pt>
                <c:pt idx="14">
                  <c:v>85.745483411116538</c:v>
                </c:pt>
                <c:pt idx="15">
                  <c:v>85.036647489430422</c:v>
                </c:pt>
              </c:numCache>
            </c:numRef>
          </c:val>
          <c:smooth val="0"/>
        </c:ser>
        <c:ser>
          <c:idx val="1"/>
          <c:order val="1"/>
          <c:tx>
            <c:v>Average</c:v>
          </c:tx>
          <c:marker>
            <c:symbol val="x"/>
            <c:size val="5"/>
          </c:marker>
          <c:val>
            <c:numRef>
              <c:f>'# of training position best'!$C$14:$R$14</c:f>
              <c:numCache>
                <c:formatCode>General</c:formatCode>
                <c:ptCount val="16"/>
                <c:pt idx="0">
                  <c:v>70.255309805982762</c:v>
                </c:pt>
                <c:pt idx="1">
                  <c:v>76.981864652937645</c:v>
                </c:pt>
                <c:pt idx="2">
                  <c:v>79.902175794134436</c:v>
                </c:pt>
                <c:pt idx="3">
                  <c:v>81.514490634480921</c:v>
                </c:pt>
                <c:pt idx="4">
                  <c:v>82.508174797960564</c:v>
                </c:pt>
                <c:pt idx="5">
                  <c:v>83.170955400082306</c:v>
                </c:pt>
                <c:pt idx="6">
                  <c:v>83.643358334036506</c:v>
                </c:pt>
                <c:pt idx="7">
                  <c:v>83.990829464986319</c:v>
                </c:pt>
                <c:pt idx="8">
                  <c:v>84.25479263633332</c:v>
                </c:pt>
                <c:pt idx="9">
                  <c:v>84.460171542146199</c:v>
                </c:pt>
                <c:pt idx="10">
                  <c:v>84.622523631490708</c:v>
                </c:pt>
                <c:pt idx="11">
                  <c:v>84.7556351622855</c:v>
                </c:pt>
                <c:pt idx="12">
                  <c:v>84.868215491877905</c:v>
                </c:pt>
                <c:pt idx="13">
                  <c:v>84.959665759419423</c:v>
                </c:pt>
                <c:pt idx="14">
                  <c:v>85.031832492126796</c:v>
                </c:pt>
                <c:pt idx="15">
                  <c:v>85.036647489430422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5117296"/>
        <c:axId val="-45108592"/>
      </c:lineChart>
      <c:lineChart>
        <c:grouping val="standard"/>
        <c:varyColors val="0"/>
        <c:ser>
          <c:idx val="2"/>
          <c:order val="2"/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4.101848553</c:v>
                </c:pt>
                <c:pt idx="1">
                  <c:v>3.6010762780000012</c:v>
                </c:pt>
                <c:pt idx="2">
                  <c:v>3.5191650149999987</c:v>
                </c:pt>
                <c:pt idx="3">
                  <c:v>3.3622619049999987</c:v>
                </c:pt>
                <c:pt idx="4">
                  <c:v>3.1845902820000269</c:v>
                </c:pt>
                <c:pt idx="5">
                  <c:v>3.2147651809999997</c:v>
                </c:pt>
                <c:pt idx="6">
                  <c:v>3.1857182420000187</c:v>
                </c:pt>
                <c:pt idx="7">
                  <c:v>3.2050424559999997</c:v>
                </c:pt>
                <c:pt idx="8">
                  <c:v>3.2490611070000002</c:v>
                </c:pt>
                <c:pt idx="9">
                  <c:v>3.2345717180000237</c:v>
                </c:pt>
                <c:pt idx="10">
                  <c:v>3.2727443259999998</c:v>
                </c:pt>
                <c:pt idx="11">
                  <c:v>3.3218396619999999</c:v>
                </c:pt>
                <c:pt idx="12">
                  <c:v>3.3523612329999999</c:v>
                </c:pt>
                <c:pt idx="13">
                  <c:v>3.3842702349999998</c:v>
                </c:pt>
                <c:pt idx="14">
                  <c:v>3.4286665649999999</c:v>
                </c:pt>
                <c:pt idx="15">
                  <c:v>3.4859127399999998</c:v>
                </c:pt>
              </c:numLit>
            </c:plus>
            <c:minus>
              <c:numLit>
                <c:formatCode>General</c:formatCode>
                <c:ptCount val="16"/>
                <c:pt idx="0">
                  <c:v>4.101848553</c:v>
                </c:pt>
                <c:pt idx="1">
                  <c:v>3.6010762780000012</c:v>
                </c:pt>
                <c:pt idx="2">
                  <c:v>3.5191650149999987</c:v>
                </c:pt>
                <c:pt idx="3">
                  <c:v>3.3622619049999987</c:v>
                </c:pt>
                <c:pt idx="4">
                  <c:v>3.1845902820000269</c:v>
                </c:pt>
                <c:pt idx="5">
                  <c:v>3.2147651809999997</c:v>
                </c:pt>
                <c:pt idx="6">
                  <c:v>3.1857182420000187</c:v>
                </c:pt>
                <c:pt idx="7">
                  <c:v>3.2050424559999997</c:v>
                </c:pt>
                <c:pt idx="8">
                  <c:v>3.2490611070000002</c:v>
                </c:pt>
                <c:pt idx="9">
                  <c:v>3.2345717180000237</c:v>
                </c:pt>
                <c:pt idx="10">
                  <c:v>3.2727443259999998</c:v>
                </c:pt>
                <c:pt idx="11">
                  <c:v>3.3218396619999999</c:v>
                </c:pt>
                <c:pt idx="12">
                  <c:v>3.3523612329999999</c:v>
                </c:pt>
                <c:pt idx="13">
                  <c:v>3.3842702349999998</c:v>
                </c:pt>
                <c:pt idx="14">
                  <c:v>3.4286665649999999</c:v>
                </c:pt>
                <c:pt idx="15">
                  <c:v>3.4859127399999998</c:v>
                </c:pt>
              </c:numLit>
            </c:minus>
          </c:errBars>
          <c:val>
            <c:numRef>
              <c:f>'# of training position best'!$C$15:$R$15</c:f>
              <c:numCache>
                <c:formatCode>General</c:formatCode>
                <c:ptCount val="16"/>
                <c:pt idx="0">
                  <c:v>80.012877772418619</c:v>
                </c:pt>
                <c:pt idx="1">
                  <c:v>84.785401357540579</c:v>
                </c:pt>
                <c:pt idx="2">
                  <c:v>86.579129214971573</c:v>
                </c:pt>
                <c:pt idx="3">
                  <c:v>87.459139010949443</c:v>
                </c:pt>
                <c:pt idx="4">
                  <c:v>88.031499836827976</c:v>
                </c:pt>
                <c:pt idx="5">
                  <c:v>88.052965452803846</c:v>
                </c:pt>
                <c:pt idx="6">
                  <c:v>88.028870900447586</c:v>
                </c:pt>
                <c:pt idx="7">
                  <c:v>87.895176040478674</c:v>
                </c:pt>
                <c:pt idx="8">
                  <c:v>87.686537241625501</c:v>
                </c:pt>
                <c:pt idx="9">
                  <c:v>87.523432007189925</c:v>
                </c:pt>
                <c:pt idx="10">
                  <c:v>87.248076683792021</c:v>
                </c:pt>
                <c:pt idx="11">
                  <c:v>86.943234721906464</c:v>
                </c:pt>
                <c:pt idx="12">
                  <c:v>86.574345996497811</c:v>
                </c:pt>
                <c:pt idx="13">
                  <c:v>86.240269659238194</c:v>
                </c:pt>
                <c:pt idx="14">
                  <c:v>85.745483411116538</c:v>
                </c:pt>
                <c:pt idx="15">
                  <c:v>85.036647489430422</c:v>
                </c:pt>
              </c:numCache>
            </c:numRef>
          </c:val>
          <c:smooth val="0"/>
        </c:ser>
        <c:ser>
          <c:idx val="3"/>
          <c:order val="3"/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4.4395689540000394</c:v>
                </c:pt>
                <c:pt idx="1">
                  <c:v>4.0818835010000001</c:v>
                </c:pt>
                <c:pt idx="2">
                  <c:v>3.9528086959999764</c:v>
                </c:pt>
                <c:pt idx="3">
                  <c:v>3.8427075309999998</c:v>
                </c:pt>
                <c:pt idx="4">
                  <c:v>3.75239148</c:v>
                </c:pt>
                <c:pt idx="5">
                  <c:v>3.6844406059999999</c:v>
                </c:pt>
                <c:pt idx="6">
                  <c:v>3.6320570549999998</c:v>
                </c:pt>
                <c:pt idx="7">
                  <c:v>3.5925317860000012</c:v>
                </c:pt>
                <c:pt idx="8">
                  <c:v>3.5631626680000092</c:v>
                </c:pt>
                <c:pt idx="9">
                  <c:v>3.5415347420000347</c:v>
                </c:pt>
                <c:pt idx="10">
                  <c:v>3.525984395</c:v>
                </c:pt>
                <c:pt idx="11">
                  <c:v>3.5139868359999999</c:v>
                </c:pt>
                <c:pt idx="12">
                  <c:v>3.5040034869999999</c:v>
                </c:pt>
                <c:pt idx="13">
                  <c:v>3.4960440229999987</c:v>
                </c:pt>
                <c:pt idx="14">
                  <c:v>3.4901244500000002</c:v>
                </c:pt>
                <c:pt idx="15">
                  <c:v>3.4859127399999998</c:v>
                </c:pt>
              </c:numLit>
            </c:plus>
            <c:minus>
              <c:numLit>
                <c:formatCode>General</c:formatCode>
                <c:ptCount val="16"/>
                <c:pt idx="0">
                  <c:v>4.4395689540000394</c:v>
                </c:pt>
                <c:pt idx="1">
                  <c:v>4.0818835010000001</c:v>
                </c:pt>
                <c:pt idx="2">
                  <c:v>3.9528086959999764</c:v>
                </c:pt>
                <c:pt idx="3">
                  <c:v>3.8427075309999998</c:v>
                </c:pt>
                <c:pt idx="4">
                  <c:v>3.75239148</c:v>
                </c:pt>
                <c:pt idx="5">
                  <c:v>3.6844406059999999</c:v>
                </c:pt>
                <c:pt idx="6">
                  <c:v>3.6320570549999998</c:v>
                </c:pt>
                <c:pt idx="7">
                  <c:v>3.5925317860000012</c:v>
                </c:pt>
                <c:pt idx="8">
                  <c:v>3.5631626680000092</c:v>
                </c:pt>
                <c:pt idx="9">
                  <c:v>3.5415347420000347</c:v>
                </c:pt>
                <c:pt idx="10">
                  <c:v>3.525984395</c:v>
                </c:pt>
                <c:pt idx="11">
                  <c:v>3.5139868359999999</c:v>
                </c:pt>
                <c:pt idx="12">
                  <c:v>3.5040034869999999</c:v>
                </c:pt>
                <c:pt idx="13">
                  <c:v>3.4960440229999987</c:v>
                </c:pt>
                <c:pt idx="14">
                  <c:v>3.4901244500000002</c:v>
                </c:pt>
                <c:pt idx="15">
                  <c:v>3.4859127399999998</c:v>
                </c:pt>
              </c:numLit>
            </c:minus>
          </c:errBars>
          <c:val>
            <c:numRef>
              <c:f>'# of training position best'!$C$16:$R$16</c:f>
              <c:numCache>
                <c:formatCode>General</c:formatCode>
                <c:ptCount val="16"/>
                <c:pt idx="0">
                  <c:v>70.255309805982762</c:v>
                </c:pt>
                <c:pt idx="1">
                  <c:v>76.981864652937645</c:v>
                </c:pt>
                <c:pt idx="2">
                  <c:v>79.902175794134436</c:v>
                </c:pt>
                <c:pt idx="3">
                  <c:v>81.514490634480921</c:v>
                </c:pt>
                <c:pt idx="4">
                  <c:v>82.508174797960564</c:v>
                </c:pt>
                <c:pt idx="5">
                  <c:v>83.170955400082306</c:v>
                </c:pt>
                <c:pt idx="6">
                  <c:v>83.643358334036506</c:v>
                </c:pt>
                <c:pt idx="7">
                  <c:v>83.990829464986319</c:v>
                </c:pt>
                <c:pt idx="8">
                  <c:v>84.25479263633332</c:v>
                </c:pt>
                <c:pt idx="9">
                  <c:v>84.460171542146199</c:v>
                </c:pt>
                <c:pt idx="10">
                  <c:v>84.622523631490708</c:v>
                </c:pt>
                <c:pt idx="11">
                  <c:v>84.7556351622855</c:v>
                </c:pt>
                <c:pt idx="12">
                  <c:v>84.868215491877905</c:v>
                </c:pt>
                <c:pt idx="13">
                  <c:v>84.959665759419423</c:v>
                </c:pt>
                <c:pt idx="14">
                  <c:v>85.031832492126796</c:v>
                </c:pt>
                <c:pt idx="15">
                  <c:v>85.036647489430422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5107504"/>
        <c:axId val="-45115664"/>
      </c:lineChart>
      <c:catAx>
        <c:axId val="-45117296"/>
        <c:scaling>
          <c:orientation val="minMax"/>
        </c:scaling>
        <c:delete val="0"/>
        <c:axPos val="b"/>
        <c:majorTickMark val="out"/>
        <c:minorTickMark val="none"/>
        <c:tickLblPos val="nextTo"/>
        <c:crossAx val="-45108592"/>
        <c:crosses val="autoZero"/>
        <c:auto val="1"/>
        <c:lblAlgn val="ctr"/>
        <c:lblOffset val="100"/>
        <c:noMultiLvlLbl val="0"/>
      </c:catAx>
      <c:valAx>
        <c:axId val="-45108592"/>
        <c:scaling>
          <c:orientation val="minMax"/>
          <c:max val="95"/>
          <c:min val="65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5117296"/>
        <c:crosses val="autoZero"/>
        <c:crossBetween val="between"/>
      </c:valAx>
      <c:valAx>
        <c:axId val="-45115664"/>
        <c:scaling>
          <c:orientation val="minMax"/>
          <c:max val="95"/>
          <c:min val="65"/>
        </c:scaling>
        <c:delete val="1"/>
        <c:axPos val="r"/>
        <c:numFmt formatCode="General" sourceLinked="1"/>
        <c:majorTickMark val="out"/>
        <c:minorTickMark val="none"/>
        <c:tickLblPos val="none"/>
        <c:crossAx val="-45107504"/>
        <c:crosses val="max"/>
        <c:crossBetween val="between"/>
      </c:valAx>
      <c:catAx>
        <c:axId val="-45107504"/>
        <c:scaling>
          <c:orientation val="minMax"/>
        </c:scaling>
        <c:delete val="1"/>
        <c:axPos val="b"/>
        <c:majorTickMark val="out"/>
        <c:minorTickMark val="none"/>
        <c:tickLblPos val="none"/>
        <c:crossAx val="-45115664"/>
        <c:crosses val="autoZero"/>
        <c:auto val="1"/>
        <c:lblAlgn val="ctr"/>
        <c:lblOffset val="100"/>
        <c:noMultiLvlLbl val="0"/>
      </c:catAx>
    </c:plotArea>
    <c:legend>
      <c:legendPos val="r"/>
      <c:legendEntry>
        <c:idx val="2"/>
        <c:delete val="1"/>
      </c:legendEntry>
      <c:legendEntry>
        <c:idx val="3"/>
        <c:delete val="1"/>
      </c:legendEntry>
      <c:layout>
        <c:manualLayout>
          <c:xMode val="edge"/>
          <c:yMode val="edge"/>
          <c:x val="0.63320402759961714"/>
          <c:y val="0.52123061742979682"/>
          <c:w val="0.25241524900286189"/>
          <c:h val="0.19602082496674317"/>
        </c:manualLayout>
      </c:layout>
      <c:overlay val="0"/>
      <c:spPr>
        <a:solidFill>
          <a:sysClr val="window" lastClr="FFFFFF"/>
        </a:solidFill>
        <a:ln>
          <a:solidFill>
            <a:schemeClr val="tx1"/>
          </a:solidFill>
        </a:ln>
      </c:spPr>
    </c:legend>
    <c:plotVisOnly val="1"/>
    <c:dispBlanksAs val="gap"/>
    <c:showDLblsOverMax val="0"/>
  </c:chart>
  <c:spPr>
    <a:ln>
      <a:noFill/>
    </a:ln>
  </c:spPr>
  <c:printSettings>
    <c:headerFooter/>
    <c:pageMargins b="0.75000000000000477" l="0.70000000000000062" r="0.70000000000000062" t="0.75000000000000477" header="0.30000000000000032" footer="0.30000000000000032"/>
    <c:pageSetup/>
  </c:printSettings>
  <c:userShapes r:id="rId1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'# of training pos incremental'!$AA$4:$AP$4</c:f>
              <c:numCache>
                <c:formatCode>General</c:formatCode>
                <c:ptCount val="16"/>
                <c:pt idx="0">
                  <c:v>6.25</c:v>
                </c:pt>
                <c:pt idx="1">
                  <c:v>3.2894736842105301</c:v>
                </c:pt>
                <c:pt idx="2">
                  <c:v>2.7631578947368403</c:v>
                </c:pt>
                <c:pt idx="3">
                  <c:v>2.8289473684210495</c:v>
                </c:pt>
                <c:pt idx="4">
                  <c:v>2.5</c:v>
                </c:pt>
                <c:pt idx="5">
                  <c:v>2.3026315789473699</c:v>
                </c:pt>
                <c:pt idx="6">
                  <c:v>2.17105263157895</c:v>
                </c:pt>
                <c:pt idx="7">
                  <c:v>2.5</c:v>
                </c:pt>
                <c:pt idx="8">
                  <c:v>2.8289473684210495</c:v>
                </c:pt>
                <c:pt idx="9">
                  <c:v>3.0921052631579</c:v>
                </c:pt>
                <c:pt idx="10">
                  <c:v>3.0921052631579</c:v>
                </c:pt>
                <c:pt idx="11">
                  <c:v>3.3552631578947398</c:v>
                </c:pt>
                <c:pt idx="12">
                  <c:v>3.6842105263157898</c:v>
                </c:pt>
                <c:pt idx="13">
                  <c:v>4.4078947368421098</c:v>
                </c:pt>
                <c:pt idx="14">
                  <c:v>4.4736842105263204</c:v>
                </c:pt>
                <c:pt idx="15">
                  <c:v>4.9342105263157894</c:v>
                </c:pt>
              </c:numCache>
            </c:numRef>
          </c:val>
          <c:smooth val="0"/>
        </c:ser>
        <c:ser>
          <c:idx val="1"/>
          <c:order val="1"/>
          <c:marker>
            <c:symbol val="none"/>
          </c:marker>
          <c:val>
            <c:numRef>
              <c:f>'# of training pos incremental'!$AA$5:$AP$5</c:f>
              <c:numCache>
                <c:formatCode>General</c:formatCode>
                <c:ptCount val="16"/>
                <c:pt idx="0">
                  <c:v>11.497273503712</c:v>
                </c:pt>
                <c:pt idx="1">
                  <c:v>2.4308521122133899</c:v>
                </c:pt>
                <c:pt idx="2">
                  <c:v>1.11687799750345</c:v>
                </c:pt>
                <c:pt idx="3">
                  <c:v>1.18257670323895</c:v>
                </c:pt>
                <c:pt idx="4">
                  <c:v>0.59128835161947302</c:v>
                </c:pt>
                <c:pt idx="5">
                  <c:v>0.65698705735497009</c:v>
                </c:pt>
                <c:pt idx="6">
                  <c:v>0.72268576309046706</c:v>
                </c:pt>
                <c:pt idx="7">
                  <c:v>0.65698705735497009</c:v>
                </c:pt>
                <c:pt idx="8">
                  <c:v>0.78838446882596402</c:v>
                </c:pt>
                <c:pt idx="9">
                  <c:v>0.85408317456146099</c:v>
                </c:pt>
                <c:pt idx="10">
                  <c:v>0.98548058603245503</c:v>
                </c:pt>
                <c:pt idx="11">
                  <c:v>1.11687799750345</c:v>
                </c:pt>
                <c:pt idx="12">
                  <c:v>1.18257670323895</c:v>
                </c:pt>
                <c:pt idx="13">
                  <c:v>1.4453715261809299</c:v>
                </c:pt>
                <c:pt idx="14">
                  <c:v>1.7738650548584201</c:v>
                </c:pt>
                <c:pt idx="15">
                  <c:v>2.1023585835358998</c:v>
                </c:pt>
              </c:numCache>
            </c:numRef>
          </c:val>
          <c:smooth val="0"/>
        </c:ser>
        <c:ser>
          <c:idx val="2"/>
          <c:order val="2"/>
          <c:marker>
            <c:symbol val="none"/>
          </c:marker>
          <c:val>
            <c:numRef>
              <c:f>'# of training pos incremental'!$AA$6:$AP$6</c:f>
              <c:numCache>
                <c:formatCode>General</c:formatCode>
                <c:ptCount val="16"/>
                <c:pt idx="0">
                  <c:v>12.285319470948201</c:v>
                </c:pt>
                <c:pt idx="1">
                  <c:v>9.4229124169243903</c:v>
                </c:pt>
                <c:pt idx="2">
                  <c:v>8.1529249193919906</c:v>
                </c:pt>
                <c:pt idx="3">
                  <c:v>7.7383694150161197</c:v>
                </c:pt>
                <c:pt idx="4">
                  <c:v>7.0145423438836598</c:v>
                </c:pt>
                <c:pt idx="5">
                  <c:v>6.7315917615318801</c:v>
                </c:pt>
                <c:pt idx="6">
                  <c:v>6.7908139764427196</c:v>
                </c:pt>
                <c:pt idx="7">
                  <c:v>6.9026781601631901</c:v>
                </c:pt>
                <c:pt idx="8">
                  <c:v>7.2974929262354404</c:v>
                </c:pt>
                <c:pt idx="9">
                  <c:v>7.4949003092715696</c:v>
                </c:pt>
                <c:pt idx="10">
                  <c:v>7.5870237546884303</c:v>
                </c:pt>
                <c:pt idx="11">
                  <c:v>7.7910113838257598</c:v>
                </c:pt>
                <c:pt idx="12">
                  <c:v>7.8962953214450202</c:v>
                </c:pt>
                <c:pt idx="13">
                  <c:v>8.04106073567152</c:v>
                </c:pt>
                <c:pt idx="14">
                  <c:v>8.2318878726064408</c:v>
                </c:pt>
                <c:pt idx="15">
                  <c:v>8.6596038691847106</c:v>
                </c:pt>
              </c:numCache>
            </c:numRef>
          </c:val>
          <c:smooth val="0"/>
        </c:ser>
        <c:ser>
          <c:idx val="3"/>
          <c:order val="3"/>
          <c:marker>
            <c:symbol val="none"/>
          </c:marker>
          <c:val>
            <c:numRef>
              <c:f>'# of training pos incremental'!$AA$7:$AP$7</c:f>
              <c:numCache>
                <c:formatCode>General</c:formatCode>
                <c:ptCount val="16"/>
                <c:pt idx="0">
                  <c:v>21.801789944722302</c:v>
                </c:pt>
                <c:pt idx="1">
                  <c:v>17.7415109239274</c:v>
                </c:pt>
                <c:pt idx="2">
                  <c:v>16.004211634640701</c:v>
                </c:pt>
                <c:pt idx="3">
                  <c:v>14.622269018162701</c:v>
                </c:pt>
                <c:pt idx="4">
                  <c:v>14.5827849434062</c:v>
                </c:pt>
                <c:pt idx="5">
                  <c:v>14.4248486443801</c:v>
                </c:pt>
                <c:pt idx="6">
                  <c:v>14.2734930244801</c:v>
                </c:pt>
                <c:pt idx="7">
                  <c:v>14.536720189523599</c:v>
                </c:pt>
                <c:pt idx="8">
                  <c:v>14.5498815477757</c:v>
                </c:pt>
                <c:pt idx="9">
                  <c:v>14.7604632798105</c:v>
                </c:pt>
                <c:pt idx="10">
                  <c:v>14.9578836535931</c:v>
                </c:pt>
                <c:pt idx="11">
                  <c:v>15.1158199526191</c:v>
                </c:pt>
                <c:pt idx="12">
                  <c:v>15.359305080284299</c:v>
                </c:pt>
                <c:pt idx="13">
                  <c:v>15.550144774940801</c:v>
                </c:pt>
                <c:pt idx="14">
                  <c:v>15.708081073966801</c:v>
                </c:pt>
                <c:pt idx="15">
                  <c:v>15.9384048433798</c:v>
                </c:pt>
              </c:numCache>
            </c:numRef>
          </c:val>
          <c:smooth val="0"/>
        </c:ser>
        <c:ser>
          <c:idx val="4"/>
          <c:order val="4"/>
          <c:marker>
            <c:symbol val="none"/>
          </c:marker>
          <c:val>
            <c:numRef>
              <c:f>'# of training pos incremental'!$AA$8:$AP$8</c:f>
              <c:numCache>
                <c:formatCode>General</c:formatCode>
                <c:ptCount val="16"/>
                <c:pt idx="0">
                  <c:v>13.7496649691772</c:v>
                </c:pt>
                <c:pt idx="1">
                  <c:v>11.5250603055481</c:v>
                </c:pt>
                <c:pt idx="2">
                  <c:v>9.0324309836504995</c:v>
                </c:pt>
                <c:pt idx="3">
                  <c:v>8.1479496113642504</c:v>
                </c:pt>
                <c:pt idx="4">
                  <c:v>8.6303939962476601</c:v>
                </c:pt>
                <c:pt idx="5">
                  <c:v>8.7376038595550796</c:v>
                </c:pt>
                <c:pt idx="6">
                  <c:v>9.0860359153042101</c:v>
                </c:pt>
                <c:pt idx="7">
                  <c:v>9.4612704368801896</c:v>
                </c:pt>
                <c:pt idx="8">
                  <c:v>9.5952827660144706</c:v>
                </c:pt>
                <c:pt idx="9">
                  <c:v>9.4076655052264808</c:v>
                </c:pt>
                <c:pt idx="10">
                  <c:v>9.1664433127847804</c:v>
                </c:pt>
                <c:pt idx="11">
                  <c:v>9.3272581077459105</c:v>
                </c:pt>
                <c:pt idx="12">
                  <c:v>9.4344679710533406</c:v>
                </c:pt>
                <c:pt idx="13">
                  <c:v>9.5952827660144706</c:v>
                </c:pt>
                <c:pt idx="14">
                  <c:v>10.426159206647</c:v>
                </c:pt>
                <c:pt idx="15">
                  <c:v>11.5786652372018</c:v>
                </c:pt>
              </c:numCache>
            </c:numRef>
          </c:val>
          <c:smooth val="0"/>
        </c:ser>
        <c:ser>
          <c:idx val="5"/>
          <c:order val="5"/>
          <c:marker>
            <c:symbol val="none"/>
          </c:marker>
          <c:val>
            <c:numRef>
              <c:f>'# of training pos incremental'!$AA$9:$AP$9</c:f>
              <c:numCache>
                <c:formatCode>General</c:formatCode>
                <c:ptCount val="16"/>
                <c:pt idx="0">
                  <c:v>20.623501199040799</c:v>
                </c:pt>
                <c:pt idx="1">
                  <c:v>15.6674660271783</c:v>
                </c:pt>
                <c:pt idx="2">
                  <c:v>12.2035704769518</c:v>
                </c:pt>
                <c:pt idx="3">
                  <c:v>11.404209965361</c:v>
                </c:pt>
                <c:pt idx="4">
                  <c:v>10.871302957633899</c:v>
                </c:pt>
                <c:pt idx="5">
                  <c:v>10.8180122568612</c:v>
                </c:pt>
                <c:pt idx="6">
                  <c:v>10.951239008792999</c:v>
                </c:pt>
                <c:pt idx="7">
                  <c:v>11.244337863042899</c:v>
                </c:pt>
                <c:pt idx="8">
                  <c:v>11.404209965361</c:v>
                </c:pt>
                <c:pt idx="9">
                  <c:v>11.6706634692246</c:v>
                </c:pt>
                <c:pt idx="10">
                  <c:v>11.8305355715428</c:v>
                </c:pt>
                <c:pt idx="11">
                  <c:v>11.8305355715428</c:v>
                </c:pt>
                <c:pt idx="12">
                  <c:v>12.336797228883601</c:v>
                </c:pt>
                <c:pt idx="13">
                  <c:v>12.789768185451599</c:v>
                </c:pt>
                <c:pt idx="14">
                  <c:v>13.1361577404743</c:v>
                </c:pt>
                <c:pt idx="15">
                  <c:v>13.589128697042399</c:v>
                </c:pt>
              </c:numCache>
            </c:numRef>
          </c:val>
          <c:smooth val="0"/>
        </c:ser>
        <c:ser>
          <c:idx val="6"/>
          <c:order val="6"/>
          <c:marker>
            <c:symbol val="none"/>
          </c:marker>
          <c:val>
            <c:numRef>
              <c:f>'# of training pos incremental'!$AA$10:$AP$10</c:f>
              <c:numCache>
                <c:formatCode>General</c:formatCode>
                <c:ptCount val="16"/>
                <c:pt idx="0">
                  <c:v>23.644135720010699</c:v>
                </c:pt>
                <c:pt idx="1">
                  <c:v>17.7397809243922</c:v>
                </c:pt>
                <c:pt idx="2">
                  <c:v>17.953513224686098</c:v>
                </c:pt>
                <c:pt idx="3">
                  <c:v>17.926796687149299</c:v>
                </c:pt>
                <c:pt idx="4">
                  <c:v>16.323804434945199</c:v>
                </c:pt>
                <c:pt idx="5">
                  <c:v>15.228426395939101</c:v>
                </c:pt>
                <c:pt idx="6">
                  <c:v>15.335292546086</c:v>
                </c:pt>
                <c:pt idx="7">
                  <c:v>15.575741383916601</c:v>
                </c:pt>
                <c:pt idx="8">
                  <c:v>16.0566390595779</c:v>
                </c:pt>
                <c:pt idx="9">
                  <c:v>16.377237510018698</c:v>
                </c:pt>
                <c:pt idx="10">
                  <c:v>16.777985573069699</c:v>
                </c:pt>
                <c:pt idx="11">
                  <c:v>17.258883248730999</c:v>
                </c:pt>
                <c:pt idx="12">
                  <c:v>18.006946299759601</c:v>
                </c:pt>
                <c:pt idx="13">
                  <c:v>19.022174726155502</c:v>
                </c:pt>
                <c:pt idx="14">
                  <c:v>20.144269302698401</c:v>
                </c:pt>
                <c:pt idx="15">
                  <c:v>21.3732300293882</c:v>
                </c:pt>
              </c:numCache>
            </c:numRef>
          </c:val>
          <c:smooth val="0"/>
        </c:ser>
        <c:ser>
          <c:idx val="7"/>
          <c:order val="7"/>
          <c:marker>
            <c:symbol val="none"/>
          </c:marker>
          <c:val>
            <c:numRef>
              <c:f>'# of training pos incremental'!$AA$11:$AP$11</c:f>
              <c:numCache>
                <c:formatCode>General</c:formatCode>
                <c:ptCount val="16"/>
                <c:pt idx="0">
                  <c:v>50.749063670411999</c:v>
                </c:pt>
                <c:pt idx="1">
                  <c:v>45.987158908507197</c:v>
                </c:pt>
                <c:pt idx="2">
                  <c:v>42.589620117709998</c:v>
                </c:pt>
                <c:pt idx="3">
                  <c:v>41.412520064205502</c:v>
                </c:pt>
                <c:pt idx="4">
                  <c:v>39.7806313536651</c:v>
                </c:pt>
                <c:pt idx="5">
                  <c:v>39.406099518459101</c:v>
                </c:pt>
                <c:pt idx="6">
                  <c:v>38.6302835741038</c:v>
                </c:pt>
                <c:pt idx="7">
                  <c:v>38.362760834670901</c:v>
                </c:pt>
                <c:pt idx="8">
                  <c:v>37.560192616372397</c:v>
                </c:pt>
                <c:pt idx="9">
                  <c:v>37.132156233279801</c:v>
                </c:pt>
                <c:pt idx="10">
                  <c:v>37.399678972712699</c:v>
                </c:pt>
                <c:pt idx="11">
                  <c:v>37.613697164259001</c:v>
                </c:pt>
                <c:pt idx="12">
                  <c:v>37.934724451578397</c:v>
                </c:pt>
                <c:pt idx="13">
                  <c:v>37.934724451578397</c:v>
                </c:pt>
                <c:pt idx="14">
                  <c:v>38.389513108614203</c:v>
                </c:pt>
                <c:pt idx="15">
                  <c:v>39.165329052969497</c:v>
                </c:pt>
              </c:numCache>
            </c:numRef>
          </c:val>
          <c:smooth val="0"/>
        </c:ser>
        <c:ser>
          <c:idx val="8"/>
          <c:order val="8"/>
          <c:marker>
            <c:symbol val="none"/>
          </c:marker>
          <c:val>
            <c:numRef>
              <c:f>'# of training pos incremental'!$AA$12:$AP$12</c:f>
              <c:numCache>
                <c:formatCode>General</c:formatCode>
                <c:ptCount val="16"/>
                <c:pt idx="0">
                  <c:v>26.968398500267799</c:v>
                </c:pt>
                <c:pt idx="1">
                  <c:v>24.397429030530301</c:v>
                </c:pt>
                <c:pt idx="2">
                  <c:v>24.531333690412399</c:v>
                </c:pt>
                <c:pt idx="3">
                  <c:v>23.968934118907299</c:v>
                </c:pt>
                <c:pt idx="4">
                  <c:v>22.549544724156402</c:v>
                </c:pt>
                <c:pt idx="5">
                  <c:v>21.906802356722</c:v>
                </c:pt>
                <c:pt idx="6">
                  <c:v>21.0765934654526</c:v>
                </c:pt>
                <c:pt idx="7">
                  <c:v>21.049812533476199</c:v>
                </c:pt>
                <c:pt idx="8">
                  <c:v>21.5854311730048</c:v>
                </c:pt>
                <c:pt idx="9">
                  <c:v>22.1746116764863</c:v>
                </c:pt>
                <c:pt idx="10">
                  <c:v>22.228173540439201</c:v>
                </c:pt>
                <c:pt idx="11">
                  <c:v>22.4156400642742</c:v>
                </c:pt>
                <c:pt idx="12">
                  <c:v>22.870915907873599</c:v>
                </c:pt>
                <c:pt idx="13">
                  <c:v>22.844134975897202</c:v>
                </c:pt>
                <c:pt idx="14">
                  <c:v>22.710230316015</c:v>
                </c:pt>
                <c:pt idx="15">
                  <c:v>23.701124799142999</c:v>
                </c:pt>
              </c:numCache>
            </c:numRef>
          </c:val>
          <c:smooth val="0"/>
        </c:ser>
        <c:ser>
          <c:idx val="9"/>
          <c:order val="9"/>
          <c:marker>
            <c:symbol val="none"/>
          </c:marker>
          <c:val>
            <c:numRef>
              <c:f>'# of training pos incremental'!$AA$13:$AP$13</c:f>
              <c:numCache>
                <c:formatCode>General</c:formatCode>
                <c:ptCount val="16"/>
                <c:pt idx="0">
                  <c:v>17.926796687149299</c:v>
                </c:pt>
                <c:pt idx="1">
                  <c:v>12.2896072668982</c:v>
                </c:pt>
                <c:pt idx="2">
                  <c:v>9.4576542880042709</c:v>
                </c:pt>
                <c:pt idx="3">
                  <c:v>8.4157093240715994</c:v>
                </c:pt>
                <c:pt idx="4">
                  <c:v>8.0951108736307802</c:v>
                </c:pt>
                <c:pt idx="5">
                  <c:v>7.6676462730430099</c:v>
                </c:pt>
                <c:pt idx="6">
                  <c:v>6.8394336094042201</c:v>
                </c:pt>
                <c:pt idx="7">
                  <c:v>6.7325674592572797</c:v>
                </c:pt>
                <c:pt idx="8">
                  <c:v>6.7592839967940197</c:v>
                </c:pt>
                <c:pt idx="9">
                  <c:v>6.9462997595511604</c:v>
                </c:pt>
                <c:pt idx="10">
                  <c:v>7.3470478226021898</c:v>
                </c:pt>
                <c:pt idx="11">
                  <c:v>7.6409297355062797</c:v>
                </c:pt>
                <c:pt idx="12">
                  <c:v>8.2019770237777205</c:v>
                </c:pt>
                <c:pt idx="13">
                  <c:v>8.5760085492920108</c:v>
                </c:pt>
                <c:pt idx="14">
                  <c:v>9.0034731498797793</c:v>
                </c:pt>
                <c:pt idx="15">
                  <c:v>9.2973550627838595</c:v>
                </c:pt>
              </c:numCache>
            </c:numRef>
          </c:val>
          <c:smooth val="0"/>
        </c:ser>
        <c:ser>
          <c:idx val="10"/>
          <c:order val="10"/>
          <c:marker>
            <c:symbol val="none"/>
          </c:marker>
          <c:val>
            <c:numRef>
              <c:f>'# of training pos incremental'!$AA$14:$AP$14</c:f>
              <c:numCache>
                <c:formatCode>General</c:formatCode>
                <c:ptCount val="16"/>
                <c:pt idx="0">
                  <c:v>9.8610368786745095</c:v>
                </c:pt>
                <c:pt idx="1">
                  <c:v>6.06627471940139</c:v>
                </c:pt>
                <c:pt idx="2">
                  <c:v>4.1154462854088703</c:v>
                </c:pt>
                <c:pt idx="3">
                  <c:v>3.8214858364511</c:v>
                </c:pt>
                <c:pt idx="4">
                  <c:v>3.6076964190272598</c:v>
                </c:pt>
                <c:pt idx="5">
                  <c:v>3.3404596472474601</c:v>
                </c:pt>
                <c:pt idx="6">
                  <c:v>3.47407803313736</c:v>
                </c:pt>
                <c:pt idx="7">
                  <c:v>3.4206306787814</c:v>
                </c:pt>
                <c:pt idx="8">
                  <c:v>3.47407803313736</c:v>
                </c:pt>
                <c:pt idx="9">
                  <c:v>3.6878674505612001</c:v>
                </c:pt>
                <c:pt idx="10">
                  <c:v>3.76803848209514</c:v>
                </c:pt>
                <c:pt idx="11">
                  <c:v>3.9283805451630101</c:v>
                </c:pt>
                <c:pt idx="12">
                  <c:v>4.0085515766969504</c:v>
                </c:pt>
                <c:pt idx="13">
                  <c:v>4.1956173169428101</c:v>
                </c:pt>
                <c:pt idx="14">
                  <c:v>4.6499198289684696</c:v>
                </c:pt>
                <c:pt idx="15">
                  <c:v>5.2111170497060399</c:v>
                </c:pt>
              </c:numCache>
            </c:numRef>
          </c:val>
          <c:smooth val="0"/>
        </c:ser>
        <c:ser>
          <c:idx val="11"/>
          <c:order val="11"/>
          <c:marker>
            <c:symbol val="none"/>
          </c:marker>
          <c:val>
            <c:numRef>
              <c:f>'# of training pos incremental'!$AA$15:$AP$15</c:f>
              <c:numCache>
                <c:formatCode>General</c:formatCode>
                <c:ptCount val="16"/>
                <c:pt idx="0">
                  <c:v>19.577907322192257</c:v>
                </c:pt>
                <c:pt idx="1">
                  <c:v>15.141593301793762</c:v>
                </c:pt>
                <c:pt idx="2">
                  <c:v>13.447340137554267</c:v>
                </c:pt>
                <c:pt idx="3">
                  <c:v>12.860888010213534</c:v>
                </c:pt>
                <c:pt idx="4">
                  <c:v>12.231554581655967</c:v>
                </c:pt>
                <c:pt idx="5">
                  <c:v>11.929191759094662</c:v>
                </c:pt>
                <c:pt idx="6">
                  <c:v>11.759181958897583</c:v>
                </c:pt>
                <c:pt idx="7">
                  <c:v>11.858500599733384</c:v>
                </c:pt>
                <c:pt idx="8">
                  <c:v>11.990893083774552</c:v>
                </c:pt>
                <c:pt idx="9">
                  <c:v>12.145277602831788</c:v>
                </c:pt>
                <c:pt idx="10">
                  <c:v>12.285490593883488</c:v>
                </c:pt>
                <c:pt idx="11">
                  <c:v>12.490390629915021</c:v>
                </c:pt>
                <c:pt idx="12">
                  <c:v>12.810615280991572</c:v>
                </c:pt>
                <c:pt idx="13">
                  <c:v>13.127471158633396</c:v>
                </c:pt>
                <c:pt idx="14">
                  <c:v>13.513385533205014</c:v>
                </c:pt>
                <c:pt idx="15">
                  <c:v>14.140957068240999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5112400"/>
        <c:axId val="-45102608"/>
      </c:lineChart>
      <c:catAx>
        <c:axId val="-45112400"/>
        <c:scaling>
          <c:orientation val="minMax"/>
        </c:scaling>
        <c:delete val="0"/>
        <c:axPos val="b"/>
        <c:majorTickMark val="out"/>
        <c:minorTickMark val="none"/>
        <c:tickLblPos val="nextTo"/>
        <c:crossAx val="-45102608"/>
        <c:crosses val="autoZero"/>
        <c:auto val="1"/>
        <c:lblAlgn val="ctr"/>
        <c:lblOffset val="100"/>
        <c:noMultiLvlLbl val="0"/>
      </c:catAx>
      <c:valAx>
        <c:axId val="-451026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5112400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0451377952755243"/>
          <c:y val="6.7525153105861768E-2"/>
          <c:w val="0.17881955380577441"/>
          <c:h val="0.86494969378828956"/>
        </c:manualLayout>
      </c:layout>
      <c:overlay val="0"/>
    </c:legend>
    <c:plotVisOnly val="1"/>
    <c:dispBlanksAs val="gap"/>
    <c:showDLblsOverMax val="0"/>
  </c:chart>
  <c:printSettings>
    <c:headerFooter/>
    <c:pageMargins b="0.75000000000000622" l="0.70000000000000062" r="0.70000000000000062" t="0.75000000000000622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5.7905074365704294E-2"/>
          <c:y val="0.14399314668999974"/>
          <c:w val="0.71349759405074353"/>
          <c:h val="0.74002697579469234"/>
        </c:manualLayout>
      </c:layout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'norm best SI, RI '!$C$11:$R$11</c:f>
              <c:numCache>
                <c:formatCode>General</c:formatCode>
                <c:ptCount val="16"/>
                <c:pt idx="0">
                  <c:v>1</c:v>
                </c:pt>
                <c:pt idx="1">
                  <c:v>0.45760802819468493</c:v>
                </c:pt>
                <c:pt idx="2">
                  <c:v>0.27247223804209419</c:v>
                </c:pt>
                <c:pt idx="3">
                  <c:v>0.18745342774491214</c:v>
                </c:pt>
                <c:pt idx="4">
                  <c:v>0.12450111970332414</c:v>
                </c:pt>
                <c:pt idx="5">
                  <c:v>9.0446758670898686E-2</c:v>
                </c:pt>
                <c:pt idx="6">
                  <c:v>6.8103216983597226E-2</c:v>
                </c:pt>
                <c:pt idx="7">
                  <c:v>6.358958852678212E-2</c:v>
                </c:pt>
                <c:pt idx="8">
                  <c:v>5.1509767466542324E-2</c:v>
                </c:pt>
                <c:pt idx="9">
                  <c:v>4.6608886035669629E-2</c:v>
                </c:pt>
                <c:pt idx="10">
                  <c:v>3.7447225593863147E-2</c:v>
                </c:pt>
                <c:pt idx="11">
                  <c:v>2.8994100896620363E-2</c:v>
                </c:pt>
                <c:pt idx="12">
                  <c:v>2.0319809138268551E-2</c:v>
                </c:pt>
                <c:pt idx="13">
                  <c:v>1.2946830121637489E-2</c:v>
                </c:pt>
                <c:pt idx="14">
                  <c:v>5.6494381289731253E-3</c:v>
                </c:pt>
                <c:pt idx="15">
                  <c:v>4.1382148854770002E-3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3897360"/>
        <c:axId val="-43897904"/>
      </c:lineChart>
      <c:catAx>
        <c:axId val="-43897360"/>
        <c:scaling>
          <c:orientation val="minMax"/>
        </c:scaling>
        <c:delete val="0"/>
        <c:axPos val="b"/>
        <c:majorTickMark val="out"/>
        <c:minorTickMark val="none"/>
        <c:tickLblPos val="nextTo"/>
        <c:crossAx val="-43897904"/>
        <c:crosses val="autoZero"/>
        <c:auto val="1"/>
        <c:lblAlgn val="ctr"/>
        <c:lblOffset val="100"/>
        <c:noMultiLvlLbl val="0"/>
      </c:catAx>
      <c:valAx>
        <c:axId val="-438979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389736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655" l="0.70000000000000062" r="0.70000000000000062" t="0.75000000000000655" header="0.30000000000000032" footer="0.30000000000000032"/>
    <c:pageSetup/>
  </c:printSettings>
  <c:userShapes r:id="rId1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8903051181102518"/>
          <c:y val="5.7991292962117122E-2"/>
          <c:w val="0.72232748250219192"/>
          <c:h val="0.73522847722196361"/>
        </c:manualLayout>
      </c:layout>
      <c:lineChart>
        <c:grouping val="standard"/>
        <c:varyColors val="0"/>
        <c:ser>
          <c:idx val="0"/>
          <c:order val="0"/>
          <c:tx>
            <c:v>RI</c:v>
          </c:tx>
          <c:spPr>
            <a:ln>
              <a:solidFill>
                <a:schemeClr val="accent1">
                  <a:lumMod val="60000"/>
                  <a:lumOff val="40000"/>
                </a:schemeClr>
              </a:solidFill>
            </a:ln>
          </c:spPr>
          <c:marker>
            <c:symbol val="diamond"/>
            <c:size val="5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solidFill>
                  <a:srgbClr val="4F81BD">
                    <a:lumMod val="60000"/>
                    <a:lumOff val="40000"/>
                  </a:srgbClr>
                </a:solidFill>
              </a:ln>
            </c:spPr>
          </c:marker>
          <c:val>
            <c:numRef>
              <c:f>'norm best SI, RI '!$C$39:$R$39</c:f>
              <c:numCache>
                <c:formatCode>General</c:formatCode>
                <c:ptCount val="16"/>
                <c:pt idx="0">
                  <c:v>5.2881653018269602E-3</c:v>
                </c:pt>
                <c:pt idx="1">
                  <c:v>0.29434293953231422</c:v>
                </c:pt>
                <c:pt idx="2">
                  <c:v>0.4141955720788249</c:v>
                </c:pt>
                <c:pt idx="3">
                  <c:v>0.51392523898835329</c:v>
                </c:pt>
                <c:pt idx="4">
                  <c:v>0.64626055101710733</c:v>
                </c:pt>
                <c:pt idx="5">
                  <c:v>0.70560300813940269</c:v>
                </c:pt>
                <c:pt idx="6">
                  <c:v>0.76965162903091022</c:v>
                </c:pt>
                <c:pt idx="7">
                  <c:v>0.80469856585657895</c:v>
                </c:pt>
                <c:pt idx="8">
                  <c:v>0.84089865832247734</c:v>
                </c:pt>
                <c:pt idx="9">
                  <c:v>0.84412241519989273</c:v>
                </c:pt>
                <c:pt idx="10">
                  <c:v>0.85745733424369086</c:v>
                </c:pt>
                <c:pt idx="11">
                  <c:v>0.88369939528728414</c:v>
                </c:pt>
                <c:pt idx="12">
                  <c:v>0.91989197376686394</c:v>
                </c:pt>
                <c:pt idx="13">
                  <c:v>0.96378361652933775</c:v>
                </c:pt>
                <c:pt idx="14">
                  <c:v>0.97312303543899037</c:v>
                </c:pt>
                <c:pt idx="15">
                  <c:v>0.98170890617932915</c:v>
                </c:pt>
              </c:numCache>
            </c:numRef>
          </c:val>
          <c:smooth val="0"/>
        </c:ser>
        <c:ser>
          <c:idx val="1"/>
          <c:order val="1"/>
          <c:tx>
            <c:v>SI</c:v>
          </c:tx>
          <c:marker>
            <c:symbol val="x"/>
            <c:size val="5"/>
          </c:marker>
          <c:val>
            <c:numRef>
              <c:f>'norm best SI, RI '!$C$40:$R$40</c:f>
              <c:numCache>
                <c:formatCode>General</c:formatCode>
                <c:ptCount val="16"/>
                <c:pt idx="0">
                  <c:v>1</c:v>
                </c:pt>
                <c:pt idx="1">
                  <c:v>0.45760802819468493</c:v>
                </c:pt>
                <c:pt idx="2">
                  <c:v>0.27247223804209419</c:v>
                </c:pt>
                <c:pt idx="3">
                  <c:v>0.18745342774491214</c:v>
                </c:pt>
                <c:pt idx="4">
                  <c:v>0.12450111970332414</c:v>
                </c:pt>
                <c:pt idx="5">
                  <c:v>9.0446758670898686E-2</c:v>
                </c:pt>
                <c:pt idx="6">
                  <c:v>6.8103216983597226E-2</c:v>
                </c:pt>
                <c:pt idx="7">
                  <c:v>6.358958852678212E-2</c:v>
                </c:pt>
                <c:pt idx="8">
                  <c:v>5.1509767466542324E-2</c:v>
                </c:pt>
                <c:pt idx="9">
                  <c:v>4.6608886035669629E-2</c:v>
                </c:pt>
                <c:pt idx="10">
                  <c:v>3.7447225593863147E-2</c:v>
                </c:pt>
                <c:pt idx="11">
                  <c:v>2.8994100896620363E-2</c:v>
                </c:pt>
                <c:pt idx="12">
                  <c:v>2.0319809138268551E-2</c:v>
                </c:pt>
                <c:pt idx="13">
                  <c:v>1.2946830121637489E-2</c:v>
                </c:pt>
                <c:pt idx="14">
                  <c:v>5.6494381289731253E-3</c:v>
                </c:pt>
                <c:pt idx="15">
                  <c:v>4.1382148854770002E-3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3889200"/>
        <c:axId val="-43901712"/>
      </c:lineChart>
      <c:lineChart>
        <c:grouping val="standard"/>
        <c:varyColors val="0"/>
        <c:ser>
          <c:idx val="2"/>
          <c:order val="2"/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5.2881650000000365E-3</c:v>
                </c:pt>
                <c:pt idx="1">
                  <c:v>5.0864020000000357E-2</c:v>
                </c:pt>
                <c:pt idx="2">
                  <c:v>8.0444515999999994E-2</c:v>
                </c:pt>
                <c:pt idx="3">
                  <c:v>5.446738000000044E-2</c:v>
                </c:pt>
                <c:pt idx="4">
                  <c:v>6.1198378999999976E-2</c:v>
                </c:pt>
                <c:pt idx="5">
                  <c:v>5.1418133999999997E-2</c:v>
                </c:pt>
                <c:pt idx="6">
                  <c:v>5.2699230000000034E-2</c:v>
                </c:pt>
                <c:pt idx="7">
                  <c:v>4.8473682000000004E-2</c:v>
                </c:pt>
                <c:pt idx="8">
                  <c:v>3.0960526999999977E-2</c:v>
                </c:pt>
                <c:pt idx="9">
                  <c:v>3.0863367000000259E-2</c:v>
                </c:pt>
                <c:pt idx="10">
                  <c:v>2.799988300000001E-2</c:v>
                </c:pt>
                <c:pt idx="11">
                  <c:v>2.5728058999999987E-2</c:v>
                </c:pt>
                <c:pt idx="12">
                  <c:v>2.1115618000000006E-2</c:v>
                </c:pt>
                <c:pt idx="13">
                  <c:v>7.14461E-3</c:v>
                </c:pt>
                <c:pt idx="14">
                  <c:v>8.4447460000000047E-3</c:v>
                </c:pt>
                <c:pt idx="15">
                  <c:v>6.73120300000009E-3</c:v>
                </c:pt>
              </c:numLit>
            </c:plus>
            <c:minus>
              <c:numLit>
                <c:formatCode>General</c:formatCode>
                <c:ptCount val="16"/>
                <c:pt idx="0">
                  <c:v>5.2881650000000365E-3</c:v>
                </c:pt>
                <c:pt idx="1">
                  <c:v>5.0864020000000357E-2</c:v>
                </c:pt>
                <c:pt idx="2">
                  <c:v>8.0444515999999994E-2</c:v>
                </c:pt>
                <c:pt idx="3">
                  <c:v>5.446738000000044E-2</c:v>
                </c:pt>
                <c:pt idx="4">
                  <c:v>6.1198378999999976E-2</c:v>
                </c:pt>
                <c:pt idx="5">
                  <c:v>5.1418133999999997E-2</c:v>
                </c:pt>
                <c:pt idx="6">
                  <c:v>5.2699230000000034E-2</c:v>
                </c:pt>
                <c:pt idx="7">
                  <c:v>4.8473682000000004E-2</c:v>
                </c:pt>
                <c:pt idx="8">
                  <c:v>3.0960526999999977E-2</c:v>
                </c:pt>
                <c:pt idx="9">
                  <c:v>3.0863367000000259E-2</c:v>
                </c:pt>
                <c:pt idx="10">
                  <c:v>2.799988300000001E-2</c:v>
                </c:pt>
                <c:pt idx="11">
                  <c:v>2.5728058999999987E-2</c:v>
                </c:pt>
                <c:pt idx="12">
                  <c:v>2.1115618000000006E-2</c:v>
                </c:pt>
                <c:pt idx="13">
                  <c:v>7.14461E-3</c:v>
                </c:pt>
                <c:pt idx="14">
                  <c:v>8.4447460000000047E-3</c:v>
                </c:pt>
                <c:pt idx="15">
                  <c:v>6.73120300000009E-3</c:v>
                </c:pt>
              </c:numLit>
            </c:minus>
          </c:errBars>
          <c:val>
            <c:numRef>
              <c:f>'norm best SI, RI '!$C$41:$R$41</c:f>
              <c:numCache>
                <c:formatCode>General</c:formatCode>
                <c:ptCount val="16"/>
                <c:pt idx="0">
                  <c:v>5.2881653018269602E-3</c:v>
                </c:pt>
                <c:pt idx="1">
                  <c:v>0.29434293953231422</c:v>
                </c:pt>
                <c:pt idx="2">
                  <c:v>0.4141955720788249</c:v>
                </c:pt>
                <c:pt idx="3">
                  <c:v>0.51392523898835329</c:v>
                </c:pt>
                <c:pt idx="4">
                  <c:v>0.64626055101710733</c:v>
                </c:pt>
                <c:pt idx="5">
                  <c:v>0.70560300813940269</c:v>
                </c:pt>
                <c:pt idx="6">
                  <c:v>0.76965162903091022</c:v>
                </c:pt>
                <c:pt idx="7">
                  <c:v>0.80469856585657895</c:v>
                </c:pt>
                <c:pt idx="8">
                  <c:v>0.84089865832247734</c:v>
                </c:pt>
                <c:pt idx="9">
                  <c:v>0.84412241519989273</c:v>
                </c:pt>
                <c:pt idx="10">
                  <c:v>0.85745733424369086</c:v>
                </c:pt>
                <c:pt idx="11">
                  <c:v>0.88369939528728414</c:v>
                </c:pt>
                <c:pt idx="12">
                  <c:v>0.91989197376686394</c:v>
                </c:pt>
                <c:pt idx="13">
                  <c:v>0.96378361652933775</c:v>
                </c:pt>
                <c:pt idx="14">
                  <c:v>0.97312303543899037</c:v>
                </c:pt>
                <c:pt idx="15">
                  <c:v>0.98170890617932915</c:v>
                </c:pt>
              </c:numCache>
            </c:numRef>
          </c:val>
          <c:smooth val="0"/>
        </c:ser>
        <c:ser>
          <c:idx val="3"/>
          <c:order val="3"/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0</c:v>
                </c:pt>
                <c:pt idx="1">
                  <c:v>3.207341000000026E-2</c:v>
                </c:pt>
                <c:pt idx="2">
                  <c:v>3.0154141999999998E-2</c:v>
                </c:pt>
                <c:pt idx="3">
                  <c:v>2.6017031999999999E-2</c:v>
                </c:pt>
                <c:pt idx="4">
                  <c:v>2.2284418000000052E-2</c:v>
                </c:pt>
                <c:pt idx="5">
                  <c:v>1.3119191999999998E-2</c:v>
                </c:pt>
                <c:pt idx="6">
                  <c:v>1.6234485000000003E-2</c:v>
                </c:pt>
                <c:pt idx="7">
                  <c:v>1.1907337000000007E-2</c:v>
                </c:pt>
                <c:pt idx="8">
                  <c:v>9.6772880000000026E-3</c:v>
                </c:pt>
                <c:pt idx="9">
                  <c:v>1.0295156999999996E-2</c:v>
                </c:pt>
                <c:pt idx="10">
                  <c:v>7.9527470000000534E-3</c:v>
                </c:pt>
                <c:pt idx="11">
                  <c:v>6.1504749999999955E-3</c:v>
                </c:pt>
                <c:pt idx="12">
                  <c:v>6.1736200000000532E-3</c:v>
                </c:pt>
                <c:pt idx="13">
                  <c:v>3.0790769999999999E-3</c:v>
                </c:pt>
                <c:pt idx="14">
                  <c:v>1.680997000000012E-3</c:v>
                </c:pt>
                <c:pt idx="15">
                  <c:v>1.9436840000000095E-3</c:v>
                </c:pt>
              </c:numLit>
            </c:plus>
            <c:minus>
              <c:numLit>
                <c:formatCode>General</c:formatCode>
                <c:ptCount val="16"/>
                <c:pt idx="0">
                  <c:v>0</c:v>
                </c:pt>
                <c:pt idx="1">
                  <c:v>3.207341000000026E-2</c:v>
                </c:pt>
                <c:pt idx="2">
                  <c:v>3.0154141999999998E-2</c:v>
                </c:pt>
                <c:pt idx="3">
                  <c:v>2.6017031999999999E-2</c:v>
                </c:pt>
                <c:pt idx="4">
                  <c:v>2.2284418000000052E-2</c:v>
                </c:pt>
                <c:pt idx="5">
                  <c:v>1.3119191999999998E-2</c:v>
                </c:pt>
                <c:pt idx="6">
                  <c:v>1.6234485000000003E-2</c:v>
                </c:pt>
                <c:pt idx="7">
                  <c:v>1.1907337000000007E-2</c:v>
                </c:pt>
                <c:pt idx="8">
                  <c:v>9.6772880000000026E-3</c:v>
                </c:pt>
                <c:pt idx="9">
                  <c:v>1.0295156999999996E-2</c:v>
                </c:pt>
                <c:pt idx="10">
                  <c:v>7.9527470000000534E-3</c:v>
                </c:pt>
                <c:pt idx="11">
                  <c:v>6.1504749999999955E-3</c:v>
                </c:pt>
                <c:pt idx="12">
                  <c:v>6.1736200000000532E-3</c:v>
                </c:pt>
                <c:pt idx="13">
                  <c:v>3.0790769999999999E-3</c:v>
                </c:pt>
                <c:pt idx="14">
                  <c:v>1.680997000000012E-3</c:v>
                </c:pt>
                <c:pt idx="15">
                  <c:v>1.9436840000000095E-3</c:v>
                </c:pt>
              </c:numLit>
            </c:minus>
          </c:errBars>
          <c:val>
            <c:numRef>
              <c:f>'norm best SI, RI '!$C$42:$R$42</c:f>
              <c:numCache>
                <c:formatCode>General</c:formatCode>
                <c:ptCount val="16"/>
                <c:pt idx="0">
                  <c:v>1</c:v>
                </c:pt>
                <c:pt idx="1">
                  <c:v>0.45760802819468493</c:v>
                </c:pt>
                <c:pt idx="2">
                  <c:v>0.27247223804209419</c:v>
                </c:pt>
                <c:pt idx="3">
                  <c:v>0.18745342774491214</c:v>
                </c:pt>
                <c:pt idx="4">
                  <c:v>0.12450111970332414</c:v>
                </c:pt>
                <c:pt idx="5">
                  <c:v>9.0446758670898686E-2</c:v>
                </c:pt>
                <c:pt idx="6">
                  <c:v>6.8103216983597226E-2</c:v>
                </c:pt>
                <c:pt idx="7">
                  <c:v>6.358958852678212E-2</c:v>
                </c:pt>
                <c:pt idx="8">
                  <c:v>5.1509767466542324E-2</c:v>
                </c:pt>
                <c:pt idx="9">
                  <c:v>4.6608886035669629E-2</c:v>
                </c:pt>
                <c:pt idx="10">
                  <c:v>3.7447225593863147E-2</c:v>
                </c:pt>
                <c:pt idx="11">
                  <c:v>2.8994100896620363E-2</c:v>
                </c:pt>
                <c:pt idx="12">
                  <c:v>2.0319809138268551E-2</c:v>
                </c:pt>
                <c:pt idx="13">
                  <c:v>1.2946830121637489E-2</c:v>
                </c:pt>
                <c:pt idx="14">
                  <c:v>5.6494381289731253E-3</c:v>
                </c:pt>
                <c:pt idx="15">
                  <c:v>4.1382148854770002E-3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3892464"/>
        <c:axId val="-43894640"/>
      </c:lineChart>
      <c:catAx>
        <c:axId val="-43889200"/>
        <c:scaling>
          <c:orientation val="minMax"/>
        </c:scaling>
        <c:delete val="0"/>
        <c:axPos val="b"/>
        <c:majorTickMark val="out"/>
        <c:minorTickMark val="none"/>
        <c:tickLblPos val="nextTo"/>
        <c:crossAx val="-43901712"/>
        <c:crosses val="autoZero"/>
        <c:auto val="1"/>
        <c:lblAlgn val="ctr"/>
        <c:lblOffset val="100"/>
        <c:noMultiLvlLbl val="0"/>
      </c:catAx>
      <c:valAx>
        <c:axId val="-439017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3889200"/>
        <c:crosses val="autoZero"/>
        <c:crossBetween val="between"/>
      </c:valAx>
      <c:valAx>
        <c:axId val="-43894640"/>
        <c:scaling>
          <c:orientation val="minMax"/>
        </c:scaling>
        <c:delete val="1"/>
        <c:axPos val="r"/>
        <c:numFmt formatCode="General" sourceLinked="1"/>
        <c:majorTickMark val="out"/>
        <c:minorTickMark val="none"/>
        <c:tickLblPos val="none"/>
        <c:crossAx val="-43892464"/>
        <c:crosses val="max"/>
        <c:crossBetween val="between"/>
      </c:valAx>
      <c:catAx>
        <c:axId val="-43892464"/>
        <c:scaling>
          <c:orientation val="minMax"/>
        </c:scaling>
        <c:delete val="1"/>
        <c:axPos val="b"/>
        <c:majorTickMark val="out"/>
        <c:minorTickMark val="none"/>
        <c:tickLblPos val="none"/>
        <c:crossAx val="-43894640"/>
        <c:crosses val="autoZero"/>
        <c:auto val="1"/>
        <c:lblAlgn val="ctr"/>
        <c:lblOffset val="100"/>
        <c:noMultiLvlLbl val="0"/>
      </c:catAx>
    </c:plotArea>
    <c:legend>
      <c:legendPos val="r"/>
      <c:legendEntry>
        <c:idx val="2"/>
        <c:delete val="1"/>
      </c:legendEntry>
      <c:legendEntry>
        <c:idx val="3"/>
        <c:delete val="1"/>
      </c:legendEntry>
      <c:layout>
        <c:manualLayout>
          <c:xMode val="edge"/>
          <c:yMode val="edge"/>
          <c:x val="0.72731154776358764"/>
          <c:y val="0.3947137020315199"/>
          <c:w val="0.14213487337723721"/>
          <c:h val="0.21057259593696021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</c:spPr>
    </c:legend>
    <c:plotVisOnly val="1"/>
    <c:dispBlanksAs val="gap"/>
    <c:showDLblsOverMax val="0"/>
  </c:chart>
  <c:spPr>
    <a:ln>
      <a:noFill/>
    </a:ln>
  </c:spPr>
  <c:printSettings>
    <c:headerFooter/>
    <c:pageMargins b="0.75000000000000588" l="0.70000000000000062" r="0.70000000000000062" t="0.75000000000000588" header="0.30000000000000032" footer="0.30000000000000032"/>
    <c:pageSetup/>
  </c:printSettings>
  <c:userShapes r:id="rId1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2265583590372527E-2"/>
          <c:y val="0.11559961479635189"/>
          <c:w val="0.64374402104847406"/>
          <c:h val="0.76424856964821863"/>
        </c:manualLayout>
      </c:layout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'norm best SI, RI '!$C$50:$R$50</c:f>
              <c:numCache>
                <c:formatCode>General</c:formatCode>
                <c:ptCount val="16"/>
                <c:pt idx="0">
                  <c:v>1.0079322479527404</c:v>
                </c:pt>
                <c:pt idx="1">
                  <c:v>0.89912243749315623</c:v>
                </c:pt>
                <c:pt idx="2">
                  <c:v>0.89376559616033158</c:v>
                </c:pt>
                <c:pt idx="3">
                  <c:v>0.95834128622744208</c:v>
                </c:pt>
                <c:pt idx="4">
                  <c:v>1.0938919462289851</c:v>
                </c:pt>
                <c:pt idx="5">
                  <c:v>1.1488512708800025</c:v>
                </c:pt>
                <c:pt idx="6">
                  <c:v>1.2225806605299625</c:v>
                </c:pt>
                <c:pt idx="7">
                  <c:v>1.2706374373116505</c:v>
                </c:pt>
                <c:pt idx="8">
                  <c:v>1.3128577549502582</c:v>
                </c:pt>
                <c:pt idx="9">
                  <c:v>1.3127925088355088</c:v>
                </c:pt>
                <c:pt idx="10">
                  <c:v>1.3236332269593996</c:v>
                </c:pt>
                <c:pt idx="11">
                  <c:v>1.3545431938275465</c:v>
                </c:pt>
                <c:pt idx="12">
                  <c:v>1.4001577697885645</c:v>
                </c:pt>
                <c:pt idx="13">
                  <c:v>1.4586222549156442</c:v>
                </c:pt>
                <c:pt idx="14">
                  <c:v>1.4653339912874586</c:v>
                </c:pt>
                <c:pt idx="15">
                  <c:v>1.4767015741544707</c:v>
                </c:pt>
              </c:numCache>
            </c:numRef>
          </c:val>
          <c:smooth val="0"/>
        </c:ser>
        <c:ser>
          <c:idx val="1"/>
          <c:order val="1"/>
          <c:marker>
            <c:symbol val="none"/>
          </c:marker>
          <c:val>
            <c:numRef>
              <c:f>'norm best SI, RI '!$C$51:$R$51</c:f>
              <c:numCache>
                <c:formatCode>General</c:formatCode>
                <c:ptCount val="16"/>
                <c:pt idx="0">
                  <c:v>3.9067940898135411</c:v>
                </c:pt>
                <c:pt idx="1">
                  <c:v>4.1627466537657387</c:v>
                </c:pt>
                <c:pt idx="2">
                  <c:v>4.2609163247522073</c:v>
                </c:pt>
                <c:pt idx="3">
                  <c:v>4.3090648195377952</c:v>
                </c:pt>
                <c:pt idx="4">
                  <c:v>4.3401217048734191</c:v>
                </c:pt>
                <c:pt idx="5">
                  <c:v>4.3417588020888775</c:v>
                </c:pt>
                <c:pt idx="6">
                  <c:v>4.3401238405171449</c:v>
                </c:pt>
                <c:pt idx="7">
                  <c:v>4.3326963482966496</c:v>
                </c:pt>
                <c:pt idx="8">
                  <c:v>4.3215498669104955</c:v>
                </c:pt>
                <c:pt idx="9">
                  <c:v>4.3124884649974069</c:v>
                </c:pt>
                <c:pt idx="10">
                  <c:v>4.2976355100254331</c:v>
                </c:pt>
                <c:pt idx="11">
                  <c:v>4.2812925961356703</c:v>
                </c:pt>
                <c:pt idx="12">
                  <c:v>4.2613915287168478</c:v>
                </c:pt>
                <c:pt idx="13">
                  <c:v>4.2438690458564352</c:v>
                </c:pt>
                <c:pt idx="14">
                  <c:v>4.2168254839553647</c:v>
                </c:pt>
                <c:pt idx="15">
                  <c:v>4.1792239625066632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3894096"/>
        <c:axId val="-43893552"/>
      </c:lineChart>
      <c:catAx>
        <c:axId val="-43894096"/>
        <c:scaling>
          <c:orientation val="minMax"/>
        </c:scaling>
        <c:delete val="0"/>
        <c:axPos val="b"/>
        <c:majorTickMark val="out"/>
        <c:minorTickMark val="none"/>
        <c:tickLblPos val="nextTo"/>
        <c:crossAx val="-43893552"/>
        <c:crosses val="autoZero"/>
        <c:auto val="1"/>
        <c:lblAlgn val="ctr"/>
        <c:lblOffset val="100"/>
        <c:noMultiLvlLbl val="0"/>
      </c:catAx>
      <c:valAx>
        <c:axId val="-438935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38940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8611684799896144"/>
          <c:y val="7.0829436095173323E-2"/>
          <c:w val="0.72831702337392845"/>
          <c:h val="0.67365775099134684"/>
        </c:manualLayout>
      </c:layout>
      <c:lineChart>
        <c:grouping val="standard"/>
        <c:varyColors val="0"/>
        <c:ser>
          <c:idx val="0"/>
          <c:order val="0"/>
          <c:tx>
            <c:v>RI</c:v>
          </c:tx>
          <c:spPr>
            <a:ln>
              <a:solidFill>
                <a:schemeClr val="accent1">
                  <a:lumMod val="60000"/>
                  <a:lumOff val="40000"/>
                </a:schemeClr>
              </a:solidFill>
            </a:ln>
          </c:spPr>
          <c:marker>
            <c:symbol val="diamond"/>
            <c:size val="5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solidFill>
                  <a:srgbClr val="4F81BD">
                    <a:lumMod val="60000"/>
                    <a:lumOff val="40000"/>
                  </a:srgbClr>
                </a:solidFill>
              </a:ln>
            </c:spPr>
          </c:marker>
          <c:val>
            <c:numRef>
              <c:f>'norm best SI, RI '!$C$66:$R$66</c:f>
              <c:numCache>
                <c:formatCode>General</c:formatCode>
                <c:ptCount val="16"/>
                <c:pt idx="0">
                  <c:v>0.99471183469817304</c:v>
                </c:pt>
                <c:pt idx="1">
                  <c:v>0.70565706046768573</c:v>
                </c:pt>
                <c:pt idx="2">
                  <c:v>0.58580442792117515</c:v>
                </c:pt>
                <c:pt idx="3">
                  <c:v>0.48607476101164671</c:v>
                </c:pt>
                <c:pt idx="4">
                  <c:v>0.35373944898289267</c:v>
                </c:pt>
                <c:pt idx="5">
                  <c:v>0.29439699186059731</c:v>
                </c:pt>
                <c:pt idx="6">
                  <c:v>0.23034837096908978</c:v>
                </c:pt>
                <c:pt idx="7">
                  <c:v>0.19530143414342105</c:v>
                </c:pt>
                <c:pt idx="8">
                  <c:v>0.15910134167752266</c:v>
                </c:pt>
                <c:pt idx="9">
                  <c:v>0.14000000000000001</c:v>
                </c:pt>
                <c:pt idx="10">
                  <c:v>0.13</c:v>
                </c:pt>
                <c:pt idx="11">
                  <c:v>0.11</c:v>
                </c:pt>
                <c:pt idx="12">
                  <c:v>8.0108026233136065E-2</c:v>
                </c:pt>
                <c:pt idx="13">
                  <c:v>3.621638347066225E-2</c:v>
                </c:pt>
                <c:pt idx="14">
                  <c:v>2.6876964561009631E-2</c:v>
                </c:pt>
                <c:pt idx="15">
                  <c:v>1.8291093820670845E-2</c:v>
                </c:pt>
              </c:numCache>
            </c:numRef>
          </c:val>
          <c:smooth val="0"/>
        </c:ser>
        <c:ser>
          <c:idx val="1"/>
          <c:order val="1"/>
          <c:tx>
            <c:v>SI</c:v>
          </c:tx>
          <c:spPr>
            <a:ln>
              <a:prstDash val="solid"/>
            </a:ln>
          </c:spPr>
          <c:marker>
            <c:symbol val="x"/>
            <c:size val="5"/>
          </c:marker>
          <c:val>
            <c:numRef>
              <c:f>'norm best SI, RI '!$C$67:$R$67</c:f>
              <c:numCache>
                <c:formatCode>General</c:formatCode>
                <c:ptCount val="16"/>
                <c:pt idx="0">
                  <c:v>1</c:v>
                </c:pt>
                <c:pt idx="1">
                  <c:v>0.45760802819468493</c:v>
                </c:pt>
                <c:pt idx="2">
                  <c:v>0.27247223804209419</c:v>
                </c:pt>
                <c:pt idx="3">
                  <c:v>0.18745342774491214</c:v>
                </c:pt>
                <c:pt idx="4">
                  <c:v>0.12450111970332414</c:v>
                </c:pt>
                <c:pt idx="5">
                  <c:v>9.0446758670898686E-2</c:v>
                </c:pt>
                <c:pt idx="6">
                  <c:v>6.8103216983597226E-2</c:v>
                </c:pt>
                <c:pt idx="7">
                  <c:v>6.358958852678212E-2</c:v>
                </c:pt>
                <c:pt idx="8">
                  <c:v>5.1509767466542324E-2</c:v>
                </c:pt>
                <c:pt idx="9">
                  <c:v>4.6608886035669629E-2</c:v>
                </c:pt>
                <c:pt idx="10">
                  <c:v>3.7447225593863147E-2</c:v>
                </c:pt>
                <c:pt idx="11">
                  <c:v>2.8994100896620363E-2</c:v>
                </c:pt>
                <c:pt idx="12">
                  <c:v>2.0319809138268551E-2</c:v>
                </c:pt>
                <c:pt idx="13">
                  <c:v>1.2946830121637489E-2</c:v>
                </c:pt>
                <c:pt idx="14">
                  <c:v>5.6494381289731253E-3</c:v>
                </c:pt>
                <c:pt idx="15">
                  <c:v>4.1382148854770002E-3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3895728"/>
        <c:axId val="-43891920"/>
      </c:lineChart>
      <c:lineChart>
        <c:grouping val="standard"/>
        <c:varyColors val="0"/>
        <c:ser>
          <c:idx val="2"/>
          <c:order val="2"/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5.2881650000000365E-3</c:v>
                </c:pt>
                <c:pt idx="1">
                  <c:v>5.0864020000000357E-2</c:v>
                </c:pt>
                <c:pt idx="2">
                  <c:v>8.0444515999999994E-2</c:v>
                </c:pt>
                <c:pt idx="3">
                  <c:v>5.446738000000044E-2</c:v>
                </c:pt>
                <c:pt idx="4">
                  <c:v>6.1198378999999976E-2</c:v>
                </c:pt>
                <c:pt idx="5">
                  <c:v>5.1418133999999997E-2</c:v>
                </c:pt>
                <c:pt idx="6">
                  <c:v>5.2699230000000034E-2</c:v>
                </c:pt>
                <c:pt idx="7">
                  <c:v>4.8473682000000004E-2</c:v>
                </c:pt>
                <c:pt idx="8">
                  <c:v>3.0960526999999977E-2</c:v>
                </c:pt>
                <c:pt idx="9">
                  <c:v>3.0863367000000259E-2</c:v>
                </c:pt>
                <c:pt idx="10">
                  <c:v>2.799988300000001E-2</c:v>
                </c:pt>
                <c:pt idx="11">
                  <c:v>2.5728058999999987E-2</c:v>
                </c:pt>
                <c:pt idx="12">
                  <c:v>2.1115618000000006E-2</c:v>
                </c:pt>
                <c:pt idx="13">
                  <c:v>7.14461E-3</c:v>
                </c:pt>
                <c:pt idx="14">
                  <c:v>8.4447460000000047E-3</c:v>
                </c:pt>
                <c:pt idx="15">
                  <c:v>6.73120300000009E-3</c:v>
                </c:pt>
              </c:numLit>
            </c:plus>
            <c:minus>
              <c:numLit>
                <c:formatCode>General</c:formatCode>
                <c:ptCount val="16"/>
                <c:pt idx="0">
                  <c:v>5.2881650000000365E-3</c:v>
                </c:pt>
                <c:pt idx="1">
                  <c:v>5.0864020000000357E-2</c:v>
                </c:pt>
                <c:pt idx="2">
                  <c:v>8.0444515999999994E-2</c:v>
                </c:pt>
                <c:pt idx="3">
                  <c:v>5.446738000000044E-2</c:v>
                </c:pt>
                <c:pt idx="4">
                  <c:v>6.1198378999999976E-2</c:v>
                </c:pt>
                <c:pt idx="5">
                  <c:v>5.1418133999999997E-2</c:v>
                </c:pt>
                <c:pt idx="6">
                  <c:v>5.2699230000000034E-2</c:v>
                </c:pt>
                <c:pt idx="7">
                  <c:v>4.8473682000000004E-2</c:v>
                </c:pt>
                <c:pt idx="8">
                  <c:v>3.0960526999999977E-2</c:v>
                </c:pt>
                <c:pt idx="9">
                  <c:v>3.0863367000000259E-2</c:v>
                </c:pt>
                <c:pt idx="10">
                  <c:v>2.799988300000001E-2</c:v>
                </c:pt>
                <c:pt idx="11">
                  <c:v>2.5728058999999987E-2</c:v>
                </c:pt>
                <c:pt idx="12">
                  <c:v>2.1115618000000006E-2</c:v>
                </c:pt>
                <c:pt idx="13">
                  <c:v>7.14461E-3</c:v>
                </c:pt>
                <c:pt idx="14">
                  <c:v>8.4447460000000047E-3</c:v>
                </c:pt>
                <c:pt idx="15">
                  <c:v>6.73120300000009E-3</c:v>
                </c:pt>
              </c:numLit>
            </c:minus>
          </c:errBars>
          <c:val>
            <c:numRef>
              <c:f>'norm best SI, RI '!$C$68:$R$68</c:f>
              <c:numCache>
                <c:formatCode>General</c:formatCode>
                <c:ptCount val="16"/>
                <c:pt idx="0">
                  <c:v>0.99471183469817304</c:v>
                </c:pt>
                <c:pt idx="1">
                  <c:v>0.70565706046768573</c:v>
                </c:pt>
                <c:pt idx="2">
                  <c:v>0.58580442792117515</c:v>
                </c:pt>
                <c:pt idx="3">
                  <c:v>0.48607476101164671</c:v>
                </c:pt>
                <c:pt idx="4">
                  <c:v>0.35373944898289267</c:v>
                </c:pt>
                <c:pt idx="5">
                  <c:v>0.29439699186059731</c:v>
                </c:pt>
                <c:pt idx="6">
                  <c:v>0.23034837096908978</c:v>
                </c:pt>
                <c:pt idx="7">
                  <c:v>0.19530143414342105</c:v>
                </c:pt>
                <c:pt idx="8">
                  <c:v>0.15910134167752266</c:v>
                </c:pt>
                <c:pt idx="9">
                  <c:v>0.14000000000000001</c:v>
                </c:pt>
                <c:pt idx="10">
                  <c:v>0.13</c:v>
                </c:pt>
                <c:pt idx="11">
                  <c:v>0.11</c:v>
                </c:pt>
                <c:pt idx="12">
                  <c:v>8.0108026233136065E-2</c:v>
                </c:pt>
                <c:pt idx="13">
                  <c:v>3.621638347066225E-2</c:v>
                </c:pt>
                <c:pt idx="14">
                  <c:v>2.6876964561009631E-2</c:v>
                </c:pt>
                <c:pt idx="15">
                  <c:v>1.8291093820670845E-2</c:v>
                </c:pt>
              </c:numCache>
            </c:numRef>
          </c:val>
          <c:smooth val="0"/>
        </c:ser>
        <c:ser>
          <c:idx val="3"/>
          <c:order val="3"/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0</c:v>
                </c:pt>
                <c:pt idx="1">
                  <c:v>3.207341000000026E-2</c:v>
                </c:pt>
                <c:pt idx="2">
                  <c:v>3.0154141999999998E-2</c:v>
                </c:pt>
                <c:pt idx="3">
                  <c:v>2.6017031999999999E-2</c:v>
                </c:pt>
                <c:pt idx="4">
                  <c:v>2.2284418000000052E-2</c:v>
                </c:pt>
                <c:pt idx="5">
                  <c:v>1.3119191999999998E-2</c:v>
                </c:pt>
                <c:pt idx="6">
                  <c:v>1.6234485000000003E-2</c:v>
                </c:pt>
                <c:pt idx="7">
                  <c:v>1.1907337000000007E-2</c:v>
                </c:pt>
                <c:pt idx="8">
                  <c:v>9.6772880000000026E-3</c:v>
                </c:pt>
                <c:pt idx="9">
                  <c:v>1.0295156999999996E-2</c:v>
                </c:pt>
                <c:pt idx="10">
                  <c:v>7.9527470000000534E-3</c:v>
                </c:pt>
                <c:pt idx="11">
                  <c:v>6.1504749999999955E-3</c:v>
                </c:pt>
                <c:pt idx="12">
                  <c:v>6.1736200000000532E-3</c:v>
                </c:pt>
                <c:pt idx="13">
                  <c:v>3.0790769999999999E-3</c:v>
                </c:pt>
                <c:pt idx="14">
                  <c:v>1.680997000000012E-3</c:v>
                </c:pt>
                <c:pt idx="15">
                  <c:v>1.9436840000000095E-3</c:v>
                </c:pt>
              </c:numLit>
            </c:plus>
            <c:minus>
              <c:numLit>
                <c:formatCode>General</c:formatCode>
                <c:ptCount val="16"/>
                <c:pt idx="0">
                  <c:v>0</c:v>
                </c:pt>
                <c:pt idx="1">
                  <c:v>3.207341000000026E-2</c:v>
                </c:pt>
                <c:pt idx="2">
                  <c:v>3.0154141999999998E-2</c:v>
                </c:pt>
                <c:pt idx="3">
                  <c:v>2.6017031999999999E-2</c:v>
                </c:pt>
                <c:pt idx="4">
                  <c:v>2.2284418000000052E-2</c:v>
                </c:pt>
                <c:pt idx="5">
                  <c:v>1.3119191999999998E-2</c:v>
                </c:pt>
                <c:pt idx="6">
                  <c:v>1.6234485000000003E-2</c:v>
                </c:pt>
                <c:pt idx="7">
                  <c:v>1.1907337000000007E-2</c:v>
                </c:pt>
                <c:pt idx="8">
                  <c:v>9.6772880000000026E-3</c:v>
                </c:pt>
                <c:pt idx="9">
                  <c:v>1.0295156999999996E-2</c:v>
                </c:pt>
                <c:pt idx="10">
                  <c:v>7.9527470000000534E-3</c:v>
                </c:pt>
                <c:pt idx="11">
                  <c:v>6.1504749999999955E-3</c:v>
                </c:pt>
                <c:pt idx="12">
                  <c:v>6.1736200000000532E-3</c:v>
                </c:pt>
                <c:pt idx="13">
                  <c:v>3.0790769999999999E-3</c:v>
                </c:pt>
                <c:pt idx="14">
                  <c:v>1.680997000000012E-3</c:v>
                </c:pt>
                <c:pt idx="15">
                  <c:v>1.9436840000000095E-3</c:v>
                </c:pt>
              </c:numLit>
            </c:minus>
          </c:errBars>
          <c:val>
            <c:numRef>
              <c:f>'norm best SI, RI '!$C$69:$R$69</c:f>
              <c:numCache>
                <c:formatCode>General</c:formatCode>
                <c:ptCount val="16"/>
                <c:pt idx="0">
                  <c:v>1</c:v>
                </c:pt>
                <c:pt idx="1">
                  <c:v>0.45760802819468493</c:v>
                </c:pt>
                <c:pt idx="2">
                  <c:v>0.27247223804209419</c:v>
                </c:pt>
                <c:pt idx="3">
                  <c:v>0.18745342774491214</c:v>
                </c:pt>
                <c:pt idx="4">
                  <c:v>0.12450111970332414</c:v>
                </c:pt>
                <c:pt idx="5">
                  <c:v>9.0446758670898686E-2</c:v>
                </c:pt>
                <c:pt idx="6">
                  <c:v>6.8103216983597226E-2</c:v>
                </c:pt>
                <c:pt idx="7">
                  <c:v>6.358958852678212E-2</c:v>
                </c:pt>
                <c:pt idx="8">
                  <c:v>5.1509767466542324E-2</c:v>
                </c:pt>
                <c:pt idx="9">
                  <c:v>4.6608886035669629E-2</c:v>
                </c:pt>
                <c:pt idx="10">
                  <c:v>3.7447225593863147E-2</c:v>
                </c:pt>
                <c:pt idx="11">
                  <c:v>2.8994100896620363E-2</c:v>
                </c:pt>
                <c:pt idx="12">
                  <c:v>2.0319809138268551E-2</c:v>
                </c:pt>
                <c:pt idx="13">
                  <c:v>1.2946830121637489E-2</c:v>
                </c:pt>
                <c:pt idx="14">
                  <c:v>5.6494381289731253E-3</c:v>
                </c:pt>
                <c:pt idx="15">
                  <c:v>4.1382148854770002E-3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3890832"/>
        <c:axId val="-43891376"/>
      </c:lineChart>
      <c:catAx>
        <c:axId val="-43895728"/>
        <c:scaling>
          <c:orientation val="minMax"/>
        </c:scaling>
        <c:delete val="0"/>
        <c:axPos val="b"/>
        <c:majorTickMark val="out"/>
        <c:minorTickMark val="none"/>
        <c:tickLblPos val="nextTo"/>
        <c:crossAx val="-43891920"/>
        <c:crosses val="autoZero"/>
        <c:auto val="1"/>
        <c:lblAlgn val="ctr"/>
        <c:lblOffset val="100"/>
        <c:noMultiLvlLbl val="0"/>
      </c:catAx>
      <c:valAx>
        <c:axId val="-438919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3895728"/>
        <c:crosses val="autoZero"/>
        <c:crossBetween val="between"/>
      </c:valAx>
      <c:valAx>
        <c:axId val="-43891376"/>
        <c:scaling>
          <c:orientation val="minMax"/>
        </c:scaling>
        <c:delete val="1"/>
        <c:axPos val="r"/>
        <c:numFmt formatCode="General" sourceLinked="1"/>
        <c:majorTickMark val="out"/>
        <c:minorTickMark val="none"/>
        <c:tickLblPos val="none"/>
        <c:crossAx val="-43890832"/>
        <c:crosses val="max"/>
        <c:crossBetween val="between"/>
      </c:valAx>
      <c:catAx>
        <c:axId val="-43890832"/>
        <c:scaling>
          <c:orientation val="minMax"/>
        </c:scaling>
        <c:delete val="1"/>
        <c:axPos val="b"/>
        <c:majorTickMark val="out"/>
        <c:minorTickMark val="none"/>
        <c:tickLblPos val="none"/>
        <c:crossAx val="-43891376"/>
        <c:crosses val="autoZero"/>
        <c:auto val="1"/>
        <c:lblAlgn val="ctr"/>
        <c:lblOffset val="100"/>
        <c:noMultiLvlLbl val="0"/>
      </c:catAx>
    </c:plotArea>
    <c:legend>
      <c:legendPos val="r"/>
      <c:legendEntry>
        <c:idx val="2"/>
        <c:delete val="1"/>
      </c:legendEntry>
      <c:legendEntry>
        <c:idx val="3"/>
        <c:delete val="1"/>
      </c:legendEntry>
      <c:layout>
        <c:manualLayout>
          <c:xMode val="edge"/>
          <c:yMode val="edge"/>
          <c:x val="0.71211254691805059"/>
          <c:y val="0.14391758226100956"/>
          <c:w val="0.15767014645741576"/>
          <c:h val="0.22962441176073578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</c:spPr>
    </c:legend>
    <c:plotVisOnly val="1"/>
    <c:dispBlanksAs val="gap"/>
    <c:showDLblsOverMax val="0"/>
  </c:chart>
  <c:spPr>
    <a:ln>
      <a:noFill/>
    </a:ln>
  </c:spPr>
  <c:printSettings>
    <c:headerFooter/>
    <c:pageMargins b="0.75000000000000522" l="0.70000000000000062" r="0.70000000000000062" t="0.75000000000000522" header="0.30000000000000032" footer="0.30000000000000032"/>
    <c:pageSetup/>
  </c:printSettings>
  <c:userShapes r:id="rId1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5.7905074365704294E-2"/>
          <c:y val="0.14399314668999963"/>
          <c:w val="0.71349759405074353"/>
          <c:h val="0.74002697579469234"/>
        </c:manualLayout>
      </c:layout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'best SI, RI'!$C$11:$R$11</c:f>
              <c:numCache>
                <c:formatCode>General</c:formatCode>
                <c:ptCount val="16"/>
                <c:pt idx="0">
                  <c:v>7.2617567523819098</c:v>
                </c:pt>
                <c:pt idx="1">
                  <c:v>4.6114617558741502</c:v>
                </c:pt>
                <c:pt idx="2">
                  <c:v>3.70004937917972</c:v>
                </c:pt>
                <c:pt idx="3">
                  <c:v>3.28879584084918</c:v>
                </c:pt>
                <c:pt idx="4">
                  <c:v>2.9864972622067198</c:v>
                </c:pt>
                <c:pt idx="5">
                  <c:v>2.8079494115947901</c:v>
                </c:pt>
                <c:pt idx="6">
                  <c:v>2.7093654594938599</c:v>
                </c:pt>
                <c:pt idx="7">
                  <c:v>2.6754479147068202</c:v>
                </c:pt>
                <c:pt idx="8">
                  <c:v>2.6324521657230799</c:v>
                </c:pt>
                <c:pt idx="9">
                  <c:v>2.59753096597463</c:v>
                </c:pt>
                <c:pt idx="10">
                  <c:v>2.54654196999426</c:v>
                </c:pt>
                <c:pt idx="11">
                  <c:v>2.5034935840111401</c:v>
                </c:pt>
                <c:pt idx="12">
                  <c:v>2.4654453385597601</c:v>
                </c:pt>
                <c:pt idx="13">
                  <c:v>2.4232510427373199</c:v>
                </c:pt>
                <c:pt idx="14">
                  <c:v>2.3873095764472998</c:v>
                </c:pt>
                <c:pt idx="15">
                  <c:v>2.3806052942040301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3895184"/>
        <c:axId val="-43889744"/>
      </c:lineChart>
      <c:catAx>
        <c:axId val="-43895184"/>
        <c:scaling>
          <c:orientation val="minMax"/>
        </c:scaling>
        <c:delete val="0"/>
        <c:axPos val="b"/>
        <c:majorTickMark val="out"/>
        <c:minorTickMark val="none"/>
        <c:tickLblPos val="nextTo"/>
        <c:crossAx val="-43889744"/>
        <c:crosses val="autoZero"/>
        <c:auto val="1"/>
        <c:lblAlgn val="ctr"/>
        <c:lblOffset val="100"/>
        <c:noMultiLvlLbl val="0"/>
      </c:catAx>
      <c:valAx>
        <c:axId val="-438897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389518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633" l="0.70000000000000062" r="0.70000000000000062" t="0.75000000000000633" header="0.30000000000000032" footer="0.30000000000000032"/>
    <c:pageSetup/>
  </c:printSettings>
  <c:userShapes r:id="rId1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9002187226597534E-2"/>
          <c:y val="0.11621536891222002"/>
          <c:w val="0.69495603674540685"/>
          <c:h val="0.76780475357248257"/>
        </c:manualLayout>
      </c:layout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'best SI, RI'!$C$39:$R$39</c:f>
              <c:numCache>
                <c:formatCode>General</c:formatCode>
                <c:ptCount val="16"/>
                <c:pt idx="0">
                  <c:v>0.51477101143365001</c:v>
                </c:pt>
                <c:pt idx="1">
                  <c:v>0.67613148349020302</c:v>
                </c:pt>
                <c:pt idx="2">
                  <c:v>0.740808735095</c:v>
                </c:pt>
                <c:pt idx="3">
                  <c:v>0.83084764357688101</c:v>
                </c:pt>
                <c:pt idx="4">
                  <c:v>0.86591216588092401</c:v>
                </c:pt>
                <c:pt idx="5">
                  <c:v>0.91133761940033298</c:v>
                </c:pt>
                <c:pt idx="6">
                  <c:v>0.944579459438049</c:v>
                </c:pt>
                <c:pt idx="7">
                  <c:v>0.94525632809904203</c:v>
                </c:pt>
                <c:pt idx="8">
                  <c:v>0.98615060124032095</c:v>
                </c:pt>
                <c:pt idx="9">
                  <c:v>0.98926670075291301</c:v>
                </c:pt>
                <c:pt idx="10">
                  <c:v>0.99321974876526897</c:v>
                </c:pt>
                <c:pt idx="11">
                  <c:v>1.00836347910341</c:v>
                </c:pt>
                <c:pt idx="12">
                  <c:v>1.02708918248938</c:v>
                </c:pt>
                <c:pt idx="13">
                  <c:v>1.0501092906860701</c:v>
                </c:pt>
                <c:pt idx="14">
                  <c:v>1.0546023651094401</c:v>
                </c:pt>
                <c:pt idx="15">
                  <c:v>1.06013730723142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3903344"/>
        <c:axId val="-43900624"/>
      </c:lineChart>
      <c:catAx>
        <c:axId val="-43903344"/>
        <c:scaling>
          <c:orientation val="minMax"/>
        </c:scaling>
        <c:delete val="0"/>
        <c:axPos val="b"/>
        <c:majorTickMark val="out"/>
        <c:minorTickMark val="none"/>
        <c:tickLblPos val="nextTo"/>
        <c:crossAx val="-43900624"/>
        <c:crosses val="autoZero"/>
        <c:auto val="1"/>
        <c:lblAlgn val="ctr"/>
        <c:lblOffset val="100"/>
        <c:noMultiLvlLbl val="0"/>
      </c:catAx>
      <c:valAx>
        <c:axId val="-439006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390334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66" l="0.70000000000000062" r="0.70000000000000062" t="0.75000000000000566" header="0.30000000000000032" footer="0.30000000000000032"/>
    <c:pageSetup/>
  </c:printSettings>
  <c:userShapes r:id="rId1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2265583590372527E-2"/>
          <c:y val="0.11559961479635189"/>
          <c:w val="0.6437440210484735"/>
          <c:h val="0.76424856964821863"/>
        </c:manualLayout>
      </c:layout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'best SI, RI'!$C$49:$R$49</c:f>
              <c:numCache>
                <c:formatCode>General</c:formatCode>
                <c:ptCount val="16"/>
                <c:pt idx="0">
                  <c:v>11.247688975199068</c:v>
                </c:pt>
                <c:pt idx="1">
                  <c:v>14.849254711501331</c:v>
                </c:pt>
                <c:pt idx="2">
                  <c:v>16.292850967320398</c:v>
                </c:pt>
                <c:pt idx="3">
                  <c:v>18.30251940463598</c:v>
                </c:pt>
                <c:pt idx="4">
                  <c:v>19.085159542462222</c:v>
                </c:pt>
                <c:pt idx="5">
                  <c:v>18.9005570039796</c:v>
                </c:pt>
                <c:pt idx="6">
                  <c:v>18.358951817267304</c:v>
                </c:pt>
                <c:pt idx="7">
                  <c:v>17.932453092653411</c:v>
                </c:pt>
                <c:pt idx="8">
                  <c:v>18.28540861739846</c:v>
                </c:pt>
                <c:pt idx="9">
                  <c:v>17.900285937794692</c:v>
                </c:pt>
                <c:pt idx="10">
                  <c:v>17.324641241766066</c:v>
                </c:pt>
                <c:pt idx="11">
                  <c:v>17.102159317413154</c:v>
                </c:pt>
                <c:pt idx="12">
                  <c:v>17.024728861211038</c:v>
                </c:pt>
                <c:pt idx="13">
                  <c:v>16.989167944552989</c:v>
                </c:pt>
                <c:pt idx="14">
                  <c:v>16.621495474586546</c:v>
                </c:pt>
                <c:pt idx="15">
                  <c:v>16.657745627941765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966240"/>
        <c:axId val="-42968960"/>
      </c:lineChart>
      <c:catAx>
        <c:axId val="-42966240"/>
        <c:scaling>
          <c:orientation val="minMax"/>
        </c:scaling>
        <c:delete val="0"/>
        <c:axPos val="b"/>
        <c:majorTickMark val="out"/>
        <c:minorTickMark val="none"/>
        <c:tickLblPos val="nextTo"/>
        <c:crossAx val="-42968960"/>
        <c:crosses val="autoZero"/>
        <c:auto val="1"/>
        <c:lblAlgn val="ctr"/>
        <c:lblOffset val="100"/>
        <c:noMultiLvlLbl val="0"/>
      </c:catAx>
      <c:valAx>
        <c:axId val="-429689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96624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66" l="0.70000000000000062" r="0.70000000000000062" t="0.75000000000000566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7295006393431589"/>
          <c:y val="5.3635364544949125E-2"/>
          <c:w val="0.75952801288888705"/>
          <c:h val="0.71423104720605579"/>
        </c:manualLayout>
      </c:layout>
      <c:lineChart>
        <c:grouping val="standard"/>
        <c:varyColors val="0"/>
        <c:ser>
          <c:idx val="0"/>
          <c:order val="0"/>
          <c:tx>
            <c:v>RI</c:v>
          </c:tx>
          <c:spPr>
            <a:ln>
              <a:solidFill>
                <a:srgbClr val="4F81BD">
                  <a:lumMod val="60000"/>
                  <a:lumOff val="40000"/>
                </a:srgbClr>
              </a:solidFill>
            </a:ln>
          </c:spPr>
          <c:marker>
            <c:symbol val="diamond"/>
            <c:size val="5"/>
            <c:spPr>
              <a:solidFill>
                <a:srgbClr val="4F81BD">
                  <a:lumMod val="60000"/>
                  <a:lumOff val="40000"/>
                </a:srgbClr>
              </a:solidFill>
              <a:ln>
                <a:solidFill>
                  <a:srgbClr val="4F81BD">
                    <a:lumMod val="60000"/>
                    <a:lumOff val="40000"/>
                  </a:srgbClr>
                </a:solidFill>
              </a:ln>
            </c:spPr>
          </c:marker>
          <c:val>
            <c:numRef>
              <c:f>'Dual-Stage'!$I$23:$M$23</c:f>
              <c:numCache>
                <c:formatCode>General</c:formatCode>
                <c:ptCount val="5"/>
                <c:pt idx="0">
                  <c:v>1</c:v>
                </c:pt>
                <c:pt idx="1">
                  <c:v>0.65941161618612898</c:v>
                </c:pt>
                <c:pt idx="2">
                  <c:v>0.35098595263787713</c:v>
                </c:pt>
                <c:pt idx="3">
                  <c:v>0.11452279418043632</c:v>
                </c:pt>
                <c:pt idx="4">
                  <c:v>0</c:v>
                </c:pt>
              </c:numCache>
            </c:numRef>
          </c:val>
          <c:smooth val="0"/>
        </c:ser>
        <c:ser>
          <c:idx val="1"/>
          <c:order val="1"/>
          <c:tx>
            <c:v>SI</c:v>
          </c:tx>
          <c:marker>
            <c:symbol val="x"/>
            <c:size val="5"/>
          </c:marker>
          <c:val>
            <c:numRef>
              <c:f>'Dual-Stage'!$I$24:$M$24</c:f>
              <c:numCache>
                <c:formatCode>General</c:formatCode>
                <c:ptCount val="5"/>
                <c:pt idx="0">
                  <c:v>0</c:v>
                </c:pt>
                <c:pt idx="1">
                  <c:v>8.2139384663246273E-2</c:v>
                </c:pt>
                <c:pt idx="2">
                  <c:v>0.22955225348889516</c:v>
                </c:pt>
                <c:pt idx="3">
                  <c:v>0.4781046772011972</c:v>
                </c:pt>
                <c:pt idx="4">
                  <c:v>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51676368"/>
        <c:axId val="-51683440"/>
      </c:lineChart>
      <c:lineChart>
        <c:grouping val="standard"/>
        <c:varyColors val="0"/>
        <c:ser>
          <c:idx val="2"/>
          <c:order val="2"/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5"/>
                <c:pt idx="0">
                  <c:v>3.7396118000000006E-2</c:v>
                </c:pt>
                <c:pt idx="1">
                  <c:v>2.1875919000000296E-2</c:v>
                </c:pt>
                <c:pt idx="2">
                  <c:v>1.0584932E-2</c:v>
                </c:pt>
                <c:pt idx="3">
                  <c:v>1.3474814000000003E-2</c:v>
                </c:pt>
                <c:pt idx="4">
                  <c:v>4.0261109999999945E-3</c:v>
                </c:pt>
              </c:numLit>
            </c:plus>
            <c:minus>
              <c:numLit>
                <c:formatCode>General</c:formatCode>
                <c:ptCount val="5"/>
                <c:pt idx="0">
                  <c:v>3.7396118000000006E-2</c:v>
                </c:pt>
                <c:pt idx="1">
                  <c:v>2.1875919000000296E-2</c:v>
                </c:pt>
                <c:pt idx="2">
                  <c:v>1.0584932E-2</c:v>
                </c:pt>
                <c:pt idx="3">
                  <c:v>1.3474814000000003E-2</c:v>
                </c:pt>
                <c:pt idx="4">
                  <c:v>4.0261109999999945E-3</c:v>
                </c:pt>
              </c:numLit>
            </c:minus>
          </c:errBars>
          <c:val>
            <c:numRef>
              <c:f>'Dual-Stage'!$I$25:$M$25</c:f>
              <c:numCache>
                <c:formatCode>General</c:formatCode>
                <c:ptCount val="5"/>
                <c:pt idx="0">
                  <c:v>1</c:v>
                </c:pt>
                <c:pt idx="1">
                  <c:v>0.65941161618612898</c:v>
                </c:pt>
                <c:pt idx="2">
                  <c:v>0.35098595263787713</c:v>
                </c:pt>
                <c:pt idx="3">
                  <c:v>0.11452279418043632</c:v>
                </c:pt>
                <c:pt idx="4">
                  <c:v>0</c:v>
                </c:pt>
              </c:numCache>
            </c:numRef>
          </c:val>
          <c:smooth val="0"/>
        </c:ser>
        <c:ser>
          <c:idx val="3"/>
          <c:order val="3"/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5"/>
                <c:pt idx="0">
                  <c:v>2.5515258000000002E-2</c:v>
                </c:pt>
                <c:pt idx="1">
                  <c:v>2.8368988999999987E-2</c:v>
                </c:pt>
                <c:pt idx="2">
                  <c:v>3.2652371000000228E-2</c:v>
                </c:pt>
                <c:pt idx="3">
                  <c:v>3.6699860000000056E-2</c:v>
                </c:pt>
                <c:pt idx="4">
                  <c:v>4.9574803000000001E-2</c:v>
                </c:pt>
              </c:numLit>
            </c:plus>
            <c:minus>
              <c:numLit>
                <c:formatCode>General</c:formatCode>
                <c:ptCount val="5"/>
                <c:pt idx="0">
                  <c:v>2.5515258000000002E-2</c:v>
                </c:pt>
                <c:pt idx="1">
                  <c:v>2.8368988999999987E-2</c:v>
                </c:pt>
                <c:pt idx="2">
                  <c:v>3.2652371000000228E-2</c:v>
                </c:pt>
                <c:pt idx="3">
                  <c:v>3.6699860000000056E-2</c:v>
                </c:pt>
                <c:pt idx="4">
                  <c:v>4.9574803000000001E-2</c:v>
                </c:pt>
              </c:numLit>
            </c:minus>
          </c:errBars>
          <c:val>
            <c:numRef>
              <c:f>'Dual-Stage'!$I$26:$M$26</c:f>
              <c:numCache>
                <c:formatCode>General</c:formatCode>
                <c:ptCount val="5"/>
                <c:pt idx="0">
                  <c:v>0</c:v>
                </c:pt>
                <c:pt idx="1">
                  <c:v>8.2139384663246273E-2</c:v>
                </c:pt>
                <c:pt idx="2">
                  <c:v>0.22955225348889516</c:v>
                </c:pt>
                <c:pt idx="3">
                  <c:v>0.4781046772011972</c:v>
                </c:pt>
                <c:pt idx="4">
                  <c:v>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51685072"/>
        <c:axId val="-51683984"/>
      </c:lineChart>
      <c:catAx>
        <c:axId val="-5167636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51683440"/>
        <c:crosses val="autoZero"/>
        <c:auto val="1"/>
        <c:lblAlgn val="ctr"/>
        <c:lblOffset val="100"/>
        <c:noMultiLvlLbl val="0"/>
      </c:catAx>
      <c:valAx>
        <c:axId val="-51683440"/>
        <c:scaling>
          <c:orientation val="minMax"/>
          <c:max val="1.2"/>
          <c:min val="0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51676368"/>
        <c:crosses val="autoZero"/>
        <c:crossBetween val="between"/>
      </c:valAx>
      <c:valAx>
        <c:axId val="-51683984"/>
        <c:scaling>
          <c:orientation val="minMax"/>
          <c:max val="1.2"/>
          <c:min val="0"/>
        </c:scaling>
        <c:delete val="1"/>
        <c:axPos val="r"/>
        <c:numFmt formatCode="General" sourceLinked="1"/>
        <c:majorTickMark val="out"/>
        <c:minorTickMark val="none"/>
        <c:tickLblPos val="none"/>
        <c:crossAx val="-51685072"/>
        <c:crosses val="max"/>
        <c:crossBetween val="between"/>
      </c:valAx>
      <c:catAx>
        <c:axId val="-51685072"/>
        <c:scaling>
          <c:orientation val="minMax"/>
        </c:scaling>
        <c:delete val="1"/>
        <c:axPos val="b"/>
        <c:majorTickMark val="out"/>
        <c:minorTickMark val="none"/>
        <c:tickLblPos val="none"/>
        <c:crossAx val="-51683984"/>
        <c:crosses val="autoZero"/>
        <c:auto val="1"/>
        <c:lblAlgn val="ctr"/>
        <c:lblOffset val="100"/>
        <c:noMultiLvlLbl val="0"/>
      </c:catAx>
    </c:plotArea>
    <c:legend>
      <c:legendPos val="r"/>
      <c:legendEntry>
        <c:idx val="2"/>
        <c:delete val="1"/>
      </c:legendEntry>
      <c:legendEntry>
        <c:idx val="3"/>
        <c:delete val="1"/>
      </c:legendEntry>
      <c:layout>
        <c:manualLayout>
          <c:xMode val="edge"/>
          <c:yMode val="edge"/>
          <c:x val="0.45072046109510266"/>
          <c:y val="9.8798339862690612E-2"/>
          <c:w val="0.16217948717948721"/>
          <c:h val="0.23754237616849777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</c:spPr>
    </c:legend>
    <c:plotVisOnly val="1"/>
    <c:dispBlanksAs val="gap"/>
    <c:showDLblsOverMax val="0"/>
  </c:chart>
  <c:spPr>
    <a:ln>
      <a:noFill/>
    </a:ln>
  </c:spPr>
  <c:printSettings>
    <c:headerFooter/>
    <c:pageMargins b="0.75000000000000466" l="0.70000000000000062" r="0.70000000000000062" t="0.75000000000000466" header="0.30000000000000032" footer="0.30000000000000032"/>
    <c:pageSetup/>
  </c:printSettings>
  <c:userShapes r:id="rId1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'best SI, RI'!$C$62:$R$62</c:f>
              <c:numCache>
                <c:formatCode>General</c:formatCode>
                <c:ptCount val="16"/>
                <c:pt idx="0">
                  <c:v>0.45269802894694799</c:v>
                </c:pt>
                <c:pt idx="1">
                  <c:v>0.44819741555915898</c:v>
                </c:pt>
                <c:pt idx="2">
                  <c:v>0.44607156711424301</c:v>
                </c:pt>
                <c:pt idx="3">
                  <c:v>0.43657242095078802</c:v>
                </c:pt>
                <c:pt idx="4">
                  <c:v>0.43123667813743599</c:v>
                </c:pt>
                <c:pt idx="5">
                  <c:v>0.425580120740226</c:v>
                </c:pt>
                <c:pt idx="6">
                  <c:v>0.42234309184258401</c:v>
                </c:pt>
                <c:pt idx="7">
                  <c:v>0.41174782968346302</c:v>
                </c:pt>
                <c:pt idx="8">
                  <c:v>0.40835347233033698</c:v>
                </c:pt>
                <c:pt idx="9">
                  <c:v>0.39206975634088398</c:v>
                </c:pt>
                <c:pt idx="10">
                  <c:v>0.37978492707163303</c:v>
                </c:pt>
                <c:pt idx="11">
                  <c:v>0.35692012808152102</c:v>
                </c:pt>
                <c:pt idx="12">
                  <c:v>0.33482387618307902</c:v>
                </c:pt>
                <c:pt idx="13">
                  <c:v>0.31765466432894601</c:v>
                </c:pt>
                <c:pt idx="14">
                  <c:v>0.28014068501407302</c:v>
                </c:pt>
                <c:pt idx="15">
                  <c:v>0.228628678835509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977120"/>
        <c:axId val="-42970048"/>
      </c:lineChart>
      <c:catAx>
        <c:axId val="-42977120"/>
        <c:scaling>
          <c:orientation val="minMax"/>
        </c:scaling>
        <c:delete val="0"/>
        <c:axPos val="b"/>
        <c:majorTickMark val="out"/>
        <c:minorTickMark val="none"/>
        <c:tickLblPos val="nextTo"/>
        <c:crossAx val="-42970048"/>
        <c:crosses val="autoZero"/>
        <c:auto val="1"/>
        <c:lblAlgn val="ctr"/>
        <c:lblOffset val="100"/>
        <c:noMultiLvlLbl val="0"/>
      </c:catAx>
      <c:valAx>
        <c:axId val="-429700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97712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5.7905074365704294E-2"/>
          <c:y val="0.14399314668999974"/>
          <c:w val="0.71349759405074353"/>
          <c:h val="0.74002697579469234"/>
        </c:manualLayout>
      </c:layout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'best SI, RI (2)'!$C$11:$R$11</c:f>
              <c:numCache>
                <c:formatCode>General</c:formatCode>
                <c:ptCount val="16"/>
                <c:pt idx="0">
                  <c:v>7.2617567523819098</c:v>
                </c:pt>
                <c:pt idx="1">
                  <c:v>4.6114617558741502</c:v>
                </c:pt>
                <c:pt idx="2">
                  <c:v>3.70004937917972</c:v>
                </c:pt>
                <c:pt idx="3">
                  <c:v>3.28879584084918</c:v>
                </c:pt>
                <c:pt idx="4">
                  <c:v>2.9864972622067198</c:v>
                </c:pt>
                <c:pt idx="5">
                  <c:v>2.8079494115947901</c:v>
                </c:pt>
                <c:pt idx="6">
                  <c:v>2.7093654594938599</c:v>
                </c:pt>
                <c:pt idx="7">
                  <c:v>2.6754479147068202</c:v>
                </c:pt>
                <c:pt idx="8">
                  <c:v>2.6324521657230799</c:v>
                </c:pt>
                <c:pt idx="9">
                  <c:v>2.59753096597463</c:v>
                </c:pt>
                <c:pt idx="10">
                  <c:v>2.54654196999426</c:v>
                </c:pt>
                <c:pt idx="11">
                  <c:v>2.5034935840111401</c:v>
                </c:pt>
                <c:pt idx="12">
                  <c:v>2.4654453385597601</c:v>
                </c:pt>
                <c:pt idx="13">
                  <c:v>2.4232510427373199</c:v>
                </c:pt>
                <c:pt idx="14">
                  <c:v>2.3873095764472998</c:v>
                </c:pt>
                <c:pt idx="15">
                  <c:v>2.3806052942040301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969504"/>
        <c:axId val="-42978208"/>
      </c:lineChart>
      <c:catAx>
        <c:axId val="-42969504"/>
        <c:scaling>
          <c:orientation val="minMax"/>
        </c:scaling>
        <c:delete val="0"/>
        <c:axPos val="b"/>
        <c:majorTickMark val="out"/>
        <c:minorTickMark val="none"/>
        <c:tickLblPos val="nextTo"/>
        <c:crossAx val="-42978208"/>
        <c:crosses val="autoZero"/>
        <c:auto val="1"/>
        <c:lblAlgn val="ctr"/>
        <c:lblOffset val="100"/>
        <c:noMultiLvlLbl val="0"/>
      </c:catAx>
      <c:valAx>
        <c:axId val="-429782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96950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655" l="0.70000000000000062" r="0.70000000000000062" t="0.75000000000000655" header="0.30000000000000032" footer="0.30000000000000032"/>
    <c:pageSetup/>
  </c:printSettings>
  <c:userShapes r:id="rId1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9002187226597534E-2"/>
          <c:y val="0.11621536891222002"/>
          <c:w val="0.69495603674540685"/>
          <c:h val="0.76780475357248312"/>
        </c:manualLayout>
      </c:layout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'best SI, RI (2)'!$C$39:$R$39</c:f>
              <c:numCache>
                <c:formatCode>General</c:formatCode>
                <c:ptCount val="16"/>
                <c:pt idx="0">
                  <c:v>0.51477101143365001</c:v>
                </c:pt>
                <c:pt idx="1">
                  <c:v>0.67613148349020302</c:v>
                </c:pt>
                <c:pt idx="2">
                  <c:v>0.740808735095</c:v>
                </c:pt>
                <c:pt idx="3">
                  <c:v>0.83084764357688101</c:v>
                </c:pt>
                <c:pt idx="4">
                  <c:v>0.86591216588092401</c:v>
                </c:pt>
                <c:pt idx="5">
                  <c:v>0.91133761940033298</c:v>
                </c:pt>
                <c:pt idx="6">
                  <c:v>0.944579459438049</c:v>
                </c:pt>
                <c:pt idx="7">
                  <c:v>0.94525632809904203</c:v>
                </c:pt>
                <c:pt idx="8">
                  <c:v>0.98615060124032095</c:v>
                </c:pt>
                <c:pt idx="9">
                  <c:v>0.98926670075291301</c:v>
                </c:pt>
                <c:pt idx="10">
                  <c:v>0.99321974876526897</c:v>
                </c:pt>
                <c:pt idx="11">
                  <c:v>1.00836347910341</c:v>
                </c:pt>
                <c:pt idx="12">
                  <c:v>1.02708918248938</c:v>
                </c:pt>
                <c:pt idx="13">
                  <c:v>1.0501092906860701</c:v>
                </c:pt>
                <c:pt idx="14">
                  <c:v>1.0546023651094401</c:v>
                </c:pt>
                <c:pt idx="15">
                  <c:v>1.06013730723142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976032"/>
        <c:axId val="-42975488"/>
      </c:lineChart>
      <c:catAx>
        <c:axId val="-42976032"/>
        <c:scaling>
          <c:orientation val="minMax"/>
        </c:scaling>
        <c:delete val="0"/>
        <c:axPos val="b"/>
        <c:majorTickMark val="out"/>
        <c:minorTickMark val="none"/>
        <c:tickLblPos val="nextTo"/>
        <c:crossAx val="-42975488"/>
        <c:crosses val="autoZero"/>
        <c:auto val="1"/>
        <c:lblAlgn val="ctr"/>
        <c:lblOffset val="100"/>
        <c:noMultiLvlLbl val="0"/>
      </c:catAx>
      <c:valAx>
        <c:axId val="-429754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97603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  <c:userShapes r:id="rId1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2265583590372527E-2"/>
          <c:y val="0.11559961479635189"/>
          <c:w val="0.64374402104847406"/>
          <c:h val="0.76424856964821863"/>
        </c:manualLayout>
      </c:layout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'best SI, RI (2)'!$C$53:$R$53</c:f>
              <c:numCache>
                <c:formatCode>General</c:formatCode>
                <c:ptCount val="16"/>
                <c:pt idx="0">
                  <c:v>0</c:v>
                </c:pt>
                <c:pt idx="1">
                  <c:v>0.29587540209193258</c:v>
                </c:pt>
                <c:pt idx="2">
                  <c:v>0.41446955083775144</c:v>
                </c:pt>
                <c:pt idx="3">
                  <c:v>0.57956759443828365</c:v>
                </c:pt>
                <c:pt idx="4">
                  <c:v>0.6438629544086869</c:v>
                </c:pt>
                <c:pt idx="5">
                  <c:v>0.72715642866521379</c:v>
                </c:pt>
                <c:pt idx="6">
                  <c:v>0.78810966375483249</c:v>
                </c:pt>
                <c:pt idx="7">
                  <c:v>0.78935079043649314</c:v>
                </c:pt>
                <c:pt idx="8">
                  <c:v>0.86433575642427596</c:v>
                </c:pt>
                <c:pt idx="9">
                  <c:v>0.87004952996804397</c:v>
                </c:pt>
                <c:pt idx="10">
                  <c:v>0.87729795738795524</c:v>
                </c:pt>
                <c:pt idx="11">
                  <c:v>0.90506595562112158</c:v>
                </c:pt>
                <c:pt idx="12">
                  <c:v>0.93940196708764945</c:v>
                </c:pt>
                <c:pt idx="13">
                  <c:v>0.98161232803966958</c:v>
                </c:pt>
                <c:pt idx="14">
                  <c:v>0.98985096408665429</c:v>
                </c:pt>
                <c:pt idx="15">
                  <c:v>1</c:v>
                </c:pt>
              </c:numCache>
            </c:numRef>
          </c:val>
          <c:smooth val="0"/>
        </c:ser>
        <c:ser>
          <c:idx val="1"/>
          <c:order val="1"/>
          <c:marker>
            <c:symbol val="none"/>
          </c:marker>
          <c:val>
            <c:numRef>
              <c:f>'best SI, RI (2)'!$C$54:$R$54</c:f>
              <c:numCache>
                <c:formatCode>General</c:formatCode>
                <c:ptCount val="16"/>
                <c:pt idx="0">
                  <c:v>10.135881796270823</c:v>
                </c:pt>
                <c:pt idx="1">
                  <c:v>15.254933075314781</c:v>
                </c:pt>
                <c:pt idx="2">
                  <c:v>17.218326495044138</c:v>
                </c:pt>
                <c:pt idx="3">
                  <c:v>18.181296390755897</c:v>
                </c:pt>
                <c:pt idx="4">
                  <c:v>18.802434097468378</c:v>
                </c:pt>
                <c:pt idx="5">
                  <c:v>18.835176041777554</c:v>
                </c:pt>
                <c:pt idx="6">
                  <c:v>18.802476810342903</c:v>
                </c:pt>
                <c:pt idx="7">
                  <c:v>18.653926965933003</c:v>
                </c:pt>
                <c:pt idx="8">
                  <c:v>18.430997338209899</c:v>
                </c:pt>
                <c:pt idx="9">
                  <c:v>18.249769299948142</c:v>
                </c:pt>
                <c:pt idx="10">
                  <c:v>17.952710200508669</c:v>
                </c:pt>
                <c:pt idx="11">
                  <c:v>17.625851922713409</c:v>
                </c:pt>
                <c:pt idx="12">
                  <c:v>17.227830574336949</c:v>
                </c:pt>
                <c:pt idx="13">
                  <c:v>16.877380917128708</c:v>
                </c:pt>
                <c:pt idx="14">
                  <c:v>16.336509679107287</c:v>
                </c:pt>
                <c:pt idx="15">
                  <c:v>15.584479250133271</c:v>
                </c:pt>
              </c:numCache>
            </c:numRef>
          </c:val>
          <c:smooth val="0"/>
        </c:ser>
        <c:ser>
          <c:idx val="2"/>
          <c:order val="2"/>
          <c:marker>
            <c:symbol val="none"/>
          </c:marker>
          <c:val>
            <c:numRef>
              <c:f>'best SI, RI (2)'!$C$55:$R$55</c:f>
              <c:numCache>
                <c:formatCode>General</c:formatCode>
                <c:ptCount val="16"/>
                <c:pt idx="0">
                  <c:v>0.124129</c:v>
                </c:pt>
                <c:pt idx="1">
                  <c:v>0.124129</c:v>
                </c:pt>
                <c:pt idx="2">
                  <c:v>0.124129</c:v>
                </c:pt>
                <c:pt idx="3">
                  <c:v>0.124129</c:v>
                </c:pt>
                <c:pt idx="4">
                  <c:v>0.12412890138608146</c:v>
                </c:pt>
                <c:pt idx="5">
                  <c:v>8.7549858071866993E-2</c:v>
                </c:pt>
                <c:pt idx="6">
                  <c:v>6.7352994084833223E-2</c:v>
                </c:pt>
                <c:pt idx="7">
                  <c:v>6.0404317102025352E-2</c:v>
                </c:pt>
                <c:pt idx="8">
                  <c:v>5.1595791213793554E-2</c:v>
                </c:pt>
                <c:pt idx="9">
                  <c:v>4.4441495747312376E-2</c:v>
                </c:pt>
                <c:pt idx="10">
                  <c:v>3.3995395801992498E-2</c:v>
                </c:pt>
                <c:pt idx="11">
                  <c:v>2.5176086187865154E-2</c:v>
                </c:pt>
                <c:pt idx="12">
                  <c:v>1.7381153828691182E-2</c:v>
                </c:pt>
                <c:pt idx="13">
                  <c:v>8.7368214034500343E-3</c:v>
                </c:pt>
                <c:pt idx="14">
                  <c:v>1.3735042439704131E-3</c:v>
                </c:pt>
                <c:pt idx="15">
                  <c:v>0</c:v>
                </c:pt>
              </c:numCache>
            </c:numRef>
          </c:val>
          <c:smooth val="0"/>
        </c:ser>
        <c:ser>
          <c:idx val="3"/>
          <c:order val="3"/>
          <c:marker>
            <c:symbol val="none"/>
          </c:marker>
          <c:val>
            <c:numRef>
              <c:f>'best SI, RI (2)'!$C$56:$R$56</c:f>
              <c:numCache>
                <c:formatCode>General</c:formatCode>
                <c:ptCount val="16"/>
                <c:pt idx="0">
                  <c:v>4.0217796000000003</c:v>
                </c:pt>
                <c:pt idx="1">
                  <c:v>6.5071329775722333</c:v>
                </c:pt>
                <c:pt idx="2">
                  <c:v>7.5033238270371116</c:v>
                </c:pt>
                <c:pt idx="3">
                  <c:v>8.8901473932815822</c:v>
                </c:pt>
                <c:pt idx="4">
                  <c:v>9.4302252219420097</c:v>
                </c:pt>
                <c:pt idx="5">
                  <c:v>8.9447294023162858</c:v>
                </c:pt>
                <c:pt idx="6">
                  <c:v>8.80235818388919</c:v>
                </c:pt>
                <c:pt idx="7">
                  <c:v>8.5876465137721638</c:v>
                </c:pt>
                <c:pt idx="8">
                  <c:v>8.9321239892908295</c:v>
                </c:pt>
                <c:pt idx="9">
                  <c:v>8.7483205139444902</c:v>
                </c:pt>
                <c:pt idx="10">
                  <c:v>8.4707536660433806</c:v>
                </c:pt>
                <c:pt idx="11">
                  <c:v>8.4182592197042521</c:v>
                </c:pt>
                <c:pt idx="12">
                  <c:v>8.4541259075858495</c:v>
                </c:pt>
                <c:pt idx="13">
                  <c:v>8.5286165690050062</c:v>
                </c:pt>
                <c:pt idx="14">
                  <c:v>8.359249635832537</c:v>
                </c:pt>
                <c:pt idx="15">
                  <c:v>8.3999999999999986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964608"/>
        <c:axId val="-42974400"/>
      </c:lineChart>
      <c:catAx>
        <c:axId val="-42964608"/>
        <c:scaling>
          <c:orientation val="minMax"/>
        </c:scaling>
        <c:delete val="0"/>
        <c:axPos val="b"/>
        <c:majorTickMark val="out"/>
        <c:minorTickMark val="none"/>
        <c:tickLblPos val="nextTo"/>
        <c:crossAx val="-42974400"/>
        <c:crosses val="autoZero"/>
        <c:auto val="1"/>
        <c:lblAlgn val="ctr"/>
        <c:lblOffset val="100"/>
        <c:noMultiLvlLbl val="0"/>
      </c:catAx>
      <c:valAx>
        <c:axId val="-429744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9646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88" l="0.70000000000000062" r="0.70000000000000062" t="0.75000000000000588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'best SI, RI (2)'!$C$68:$R$68</c:f>
              <c:numCache>
                <c:formatCode>General</c:formatCode>
                <c:ptCount val="16"/>
                <c:pt idx="0">
                  <c:v>0.45269802894694799</c:v>
                </c:pt>
                <c:pt idx="1">
                  <c:v>0.44819741555915898</c:v>
                </c:pt>
                <c:pt idx="2">
                  <c:v>0.44607156711424301</c:v>
                </c:pt>
                <c:pt idx="3">
                  <c:v>0.43657242095078802</c:v>
                </c:pt>
                <c:pt idx="4">
                  <c:v>0.43123667813743599</c:v>
                </c:pt>
                <c:pt idx="5">
                  <c:v>0.425580120740226</c:v>
                </c:pt>
                <c:pt idx="6">
                  <c:v>0.42234309184258401</c:v>
                </c:pt>
                <c:pt idx="7">
                  <c:v>0.41174782968346302</c:v>
                </c:pt>
                <c:pt idx="8">
                  <c:v>0.40835347233033698</c:v>
                </c:pt>
                <c:pt idx="9">
                  <c:v>0.39206975634088398</c:v>
                </c:pt>
                <c:pt idx="10">
                  <c:v>0.37978492707163303</c:v>
                </c:pt>
                <c:pt idx="11">
                  <c:v>0.35692012808152102</c:v>
                </c:pt>
                <c:pt idx="12">
                  <c:v>0.33482387618307902</c:v>
                </c:pt>
                <c:pt idx="13">
                  <c:v>0.31765466432894601</c:v>
                </c:pt>
                <c:pt idx="14">
                  <c:v>0.28014068501407302</c:v>
                </c:pt>
                <c:pt idx="15">
                  <c:v>0.228628678835509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973856"/>
        <c:axId val="-42967872"/>
      </c:lineChart>
      <c:catAx>
        <c:axId val="-42973856"/>
        <c:scaling>
          <c:orientation val="minMax"/>
        </c:scaling>
        <c:delete val="0"/>
        <c:axPos val="b"/>
        <c:majorTickMark val="out"/>
        <c:minorTickMark val="none"/>
        <c:tickLblPos val="nextTo"/>
        <c:crossAx val="-42967872"/>
        <c:crosses val="autoZero"/>
        <c:auto val="1"/>
        <c:lblAlgn val="ctr"/>
        <c:lblOffset val="100"/>
        <c:noMultiLvlLbl val="0"/>
      </c:catAx>
      <c:valAx>
        <c:axId val="-429678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97385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22" l="0.70000000000000062" r="0.70000000000000062" t="0.750000000000005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val>
            <c:numRef>
              <c:f>'emg pos detection manual clust'!$I$12:$L$12</c:f>
              <c:numCache>
                <c:formatCode>General</c:formatCode>
                <c:ptCount val="4"/>
                <c:pt idx="0">
                  <c:v>31.560753136284593</c:v>
                </c:pt>
                <c:pt idx="1">
                  <c:v>46.258351450783486</c:v>
                </c:pt>
                <c:pt idx="2">
                  <c:v>59.902744793876039</c:v>
                </c:pt>
                <c:pt idx="3">
                  <c:v>72.525024954899251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2965152"/>
        <c:axId val="-42964064"/>
      </c:lineChart>
      <c:catAx>
        <c:axId val="-4296515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42964064"/>
        <c:crosses val="autoZero"/>
        <c:auto val="1"/>
        <c:lblAlgn val="ctr"/>
        <c:lblOffset val="100"/>
        <c:noMultiLvlLbl val="0"/>
      </c:catAx>
      <c:valAx>
        <c:axId val="-4296406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96515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6001698048157562"/>
          <c:y val="4.7664486362444393E-2"/>
          <c:w val="0.21952266695593989"/>
          <c:h val="0.91059695043595157"/>
        </c:manualLayout>
      </c:layout>
      <c:overlay val="0"/>
    </c:legend>
    <c:plotVisOnly val="1"/>
    <c:dispBlanksAs val="gap"/>
    <c:showDLblsOverMax val="0"/>
  </c:chart>
  <c:printSettings>
    <c:headerFooter/>
    <c:pageMargins b="0.75000000000000622" l="0.70000000000000062" r="0.70000000000000062" t="0.750000000000006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'1 Class vs 8 Classes'!$J$7:$M$7</c:f>
              <c:numCache>
                <c:formatCode>General</c:formatCode>
                <c:ptCount val="4"/>
                <c:pt idx="0">
                  <c:v>8.7270116884607258</c:v>
                </c:pt>
                <c:pt idx="1">
                  <c:v>11.937915702229194</c:v>
                </c:pt>
                <c:pt idx="2">
                  <c:v>20.093660808904318</c:v>
                </c:pt>
                <c:pt idx="3">
                  <c:v>29.071298484009361</c:v>
                </c:pt>
              </c:numCache>
            </c:numRef>
          </c:val>
          <c:smooth val="0"/>
        </c:ser>
        <c:ser>
          <c:idx val="1"/>
          <c:order val="1"/>
          <c:marker>
            <c:symbol val="none"/>
          </c:marker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'1 Class vs 8 Classes'!$J$8:$M$8</c:f>
              <c:numCache>
                <c:formatCode>General</c:formatCode>
                <c:ptCount val="4"/>
                <c:pt idx="0">
                  <c:v>31.560753136284593</c:v>
                </c:pt>
                <c:pt idx="1">
                  <c:v>46.258351450783486</c:v>
                </c:pt>
                <c:pt idx="2">
                  <c:v>59.902744793876039</c:v>
                </c:pt>
                <c:pt idx="3">
                  <c:v>72.525024954899251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972768"/>
        <c:axId val="-42401504"/>
      </c:lineChart>
      <c:catAx>
        <c:axId val="-4297276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42401504"/>
        <c:crosses val="autoZero"/>
        <c:auto val="1"/>
        <c:lblAlgn val="ctr"/>
        <c:lblOffset val="100"/>
        <c:noMultiLvlLbl val="0"/>
      </c:catAx>
      <c:valAx>
        <c:axId val="-424015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97276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33" l="0.70000000000000062" r="0.70000000000000062" t="0.75000000000000533" header="0.30000000000000032" footer="0.3000000000000003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'emg pos detection auto clust'!$B$3</c:f>
              <c:strCache>
                <c:ptCount val="1"/>
              </c:strCache>
            </c:strRef>
          </c:tx>
          <c:val>
            <c:numRef>
              <c:f>'emg pos detection auto clust'!$C$3:$Q$3</c:f>
              <c:numCache>
                <c:formatCode>General</c:formatCode>
                <c:ptCount val="15"/>
                <c:pt idx="0">
                  <c:v>6.7316559083124803</c:v>
                </c:pt>
                <c:pt idx="1">
                  <c:v>18.311157950204201</c:v>
                </c:pt>
                <c:pt idx="2">
                  <c:v>23.396126992491102</c:v>
                </c:pt>
                <c:pt idx="3">
                  <c:v>33.3816361480701</c:v>
                </c:pt>
                <c:pt idx="4">
                  <c:v>44.394677908048997</c:v>
                </c:pt>
                <c:pt idx="5">
                  <c:v>49.664075879330802</c:v>
                </c:pt>
                <c:pt idx="6">
                  <c:v>51.192201291002497</c:v>
                </c:pt>
                <c:pt idx="7">
                  <c:v>53.510736398366497</c:v>
                </c:pt>
                <c:pt idx="8">
                  <c:v>56.303517323145797</c:v>
                </c:pt>
                <c:pt idx="9">
                  <c:v>60.334606771176396</c:v>
                </c:pt>
                <c:pt idx="10">
                  <c:v>62.468712949545498</c:v>
                </c:pt>
                <c:pt idx="11">
                  <c:v>65.7620866815966</c:v>
                </c:pt>
                <c:pt idx="12">
                  <c:v>67.553681991832406</c:v>
                </c:pt>
                <c:pt idx="13">
                  <c:v>70.043472533263099</c:v>
                </c:pt>
                <c:pt idx="14">
                  <c:v>71.729679884073306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'emg pos detection auto clust'!$B$4</c:f>
              <c:strCache>
                <c:ptCount val="1"/>
              </c:strCache>
            </c:strRef>
          </c:tx>
          <c:val>
            <c:numRef>
              <c:f>'emg pos detection auto clust'!$C$4:$Q$4</c:f>
              <c:numCache>
                <c:formatCode>General</c:formatCode>
                <c:ptCount val="15"/>
                <c:pt idx="0">
                  <c:v>16.230158730158699</c:v>
                </c:pt>
                <c:pt idx="1">
                  <c:v>34.431216931216902</c:v>
                </c:pt>
                <c:pt idx="2">
                  <c:v>41.481481481481502</c:v>
                </c:pt>
                <c:pt idx="3">
                  <c:v>46.732804232804199</c:v>
                </c:pt>
                <c:pt idx="4">
                  <c:v>54.007936507936499</c:v>
                </c:pt>
                <c:pt idx="5">
                  <c:v>56.124338624338598</c:v>
                </c:pt>
                <c:pt idx="6">
                  <c:v>60.753968253968303</c:v>
                </c:pt>
                <c:pt idx="7">
                  <c:v>61.9973544973545</c:v>
                </c:pt>
                <c:pt idx="8">
                  <c:v>64.378306878306901</c:v>
                </c:pt>
                <c:pt idx="9">
                  <c:v>65.846560846560905</c:v>
                </c:pt>
                <c:pt idx="10">
                  <c:v>66.798941798941797</c:v>
                </c:pt>
                <c:pt idx="11">
                  <c:v>67.870370370370395</c:v>
                </c:pt>
                <c:pt idx="12">
                  <c:v>70.952380952381006</c:v>
                </c:pt>
                <c:pt idx="13">
                  <c:v>72.791005291005305</c:v>
                </c:pt>
                <c:pt idx="14">
                  <c:v>74.563492063492106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'emg pos detection auto clust'!$B$5</c:f>
              <c:strCache>
                <c:ptCount val="1"/>
              </c:strCache>
            </c:strRef>
          </c:tx>
          <c:val>
            <c:numRef>
              <c:f>'emg pos detection auto clust'!$C$5:$Q$5</c:f>
              <c:numCache>
                <c:formatCode>General</c:formatCode>
                <c:ptCount val="15"/>
                <c:pt idx="0">
                  <c:v>12.645195353748701</c:v>
                </c:pt>
                <c:pt idx="1">
                  <c:v>28.603484688489999</c:v>
                </c:pt>
                <c:pt idx="2">
                  <c:v>33.975712777191099</c:v>
                </c:pt>
                <c:pt idx="3">
                  <c:v>35.586061246040103</c:v>
                </c:pt>
                <c:pt idx="4">
                  <c:v>52.283526927138297</c:v>
                </c:pt>
                <c:pt idx="5">
                  <c:v>56.533790918690599</c:v>
                </c:pt>
                <c:pt idx="6">
                  <c:v>61.800422386483604</c:v>
                </c:pt>
                <c:pt idx="7">
                  <c:v>66.169482576557598</c:v>
                </c:pt>
                <c:pt idx="8">
                  <c:v>67.9910242872228</c:v>
                </c:pt>
                <c:pt idx="9">
                  <c:v>69.416578669482604</c:v>
                </c:pt>
                <c:pt idx="10">
                  <c:v>70.908130939809894</c:v>
                </c:pt>
                <c:pt idx="11">
                  <c:v>71.990496304118295</c:v>
                </c:pt>
                <c:pt idx="12">
                  <c:v>73.891235480464601</c:v>
                </c:pt>
                <c:pt idx="13">
                  <c:v>76.042766631467799</c:v>
                </c:pt>
                <c:pt idx="14">
                  <c:v>78.049102428722307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'emg pos detection auto clust'!$B$6</c:f>
              <c:strCache>
                <c:ptCount val="1"/>
              </c:strCache>
            </c:strRef>
          </c:tx>
          <c:val>
            <c:numRef>
              <c:f>'emg pos detection auto clust'!$C$6:$Q$6</c:f>
              <c:numCache>
                <c:formatCode>General</c:formatCode>
                <c:ptCount val="15"/>
                <c:pt idx="0">
                  <c:v>18.9539030511161</c:v>
                </c:pt>
                <c:pt idx="1">
                  <c:v>32.479196935675603</c:v>
                </c:pt>
                <c:pt idx="2">
                  <c:v>42.385418042530702</c:v>
                </c:pt>
                <c:pt idx="3">
                  <c:v>45.5025756174878</c:v>
                </c:pt>
                <c:pt idx="4">
                  <c:v>50.600977413815897</c:v>
                </c:pt>
                <c:pt idx="5">
                  <c:v>52.304847444194998</c:v>
                </c:pt>
                <c:pt idx="6">
                  <c:v>53.744551578391203</c:v>
                </c:pt>
                <c:pt idx="7">
                  <c:v>56.320169066173598</c:v>
                </c:pt>
                <c:pt idx="8">
                  <c:v>57.720248315942399</c:v>
                </c:pt>
                <c:pt idx="9">
                  <c:v>62.567692510896798</c:v>
                </c:pt>
                <c:pt idx="10">
                  <c:v>64.020604939902299</c:v>
                </c:pt>
                <c:pt idx="11">
                  <c:v>65.8037247391362</c:v>
                </c:pt>
                <c:pt idx="12">
                  <c:v>67.388720116233003</c:v>
                </c:pt>
                <c:pt idx="13">
                  <c:v>69.686963413023406</c:v>
                </c:pt>
                <c:pt idx="14">
                  <c:v>72.619204860652502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'emg pos detection auto clust'!$B$7</c:f>
              <c:strCache>
                <c:ptCount val="1"/>
              </c:strCache>
            </c:strRef>
          </c:tx>
          <c:val>
            <c:numRef>
              <c:f>'emg pos detection auto clust'!$C$7:$Q$7</c:f>
              <c:numCache>
                <c:formatCode>General</c:formatCode>
                <c:ptCount val="15"/>
                <c:pt idx="0">
                  <c:v>5.7041233039125299</c:v>
                </c:pt>
                <c:pt idx="1">
                  <c:v>15.1890396522197</c:v>
                </c:pt>
                <c:pt idx="2">
                  <c:v>26.465551310762699</c:v>
                </c:pt>
                <c:pt idx="3">
                  <c:v>34.395995257541799</c:v>
                </c:pt>
                <c:pt idx="4">
                  <c:v>44.025820050059302</c:v>
                </c:pt>
                <c:pt idx="5">
                  <c:v>54.143064154920303</c:v>
                </c:pt>
                <c:pt idx="6">
                  <c:v>56.316690818074001</c:v>
                </c:pt>
                <c:pt idx="7">
                  <c:v>57.291529442761203</c:v>
                </c:pt>
                <c:pt idx="8">
                  <c:v>60.400474245817399</c:v>
                </c:pt>
                <c:pt idx="9">
                  <c:v>61.7836912132789</c:v>
                </c:pt>
                <c:pt idx="10">
                  <c:v>62.969305756817299</c:v>
                </c:pt>
                <c:pt idx="11">
                  <c:v>64.194440785140301</c:v>
                </c:pt>
                <c:pt idx="12">
                  <c:v>66.0123830852325</c:v>
                </c:pt>
                <c:pt idx="13">
                  <c:v>67.790804900540095</c:v>
                </c:pt>
                <c:pt idx="14">
                  <c:v>71.7033328942168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'emg pos detection auto clust'!$B$8</c:f>
              <c:strCache>
                <c:ptCount val="1"/>
              </c:strCache>
            </c:strRef>
          </c:tx>
          <c:val>
            <c:numRef>
              <c:f>'emg pos detection auto clust'!$C$8:$Q$8</c:f>
              <c:numCache>
                <c:formatCode>General</c:formatCode>
                <c:ptCount val="15"/>
                <c:pt idx="0">
                  <c:v>26.068601583113502</c:v>
                </c:pt>
                <c:pt idx="1">
                  <c:v>32.612137203166199</c:v>
                </c:pt>
                <c:pt idx="2">
                  <c:v>40.514511873350898</c:v>
                </c:pt>
                <c:pt idx="3">
                  <c:v>43.337730870712399</c:v>
                </c:pt>
                <c:pt idx="4">
                  <c:v>47.071240105540902</c:v>
                </c:pt>
                <c:pt idx="5">
                  <c:v>54.076517150395802</c:v>
                </c:pt>
                <c:pt idx="6">
                  <c:v>55.356200527704502</c:v>
                </c:pt>
                <c:pt idx="7">
                  <c:v>56.675461741424797</c:v>
                </c:pt>
                <c:pt idx="8">
                  <c:v>63.337730870712399</c:v>
                </c:pt>
                <c:pt idx="9">
                  <c:v>65.079155672823205</c:v>
                </c:pt>
                <c:pt idx="10">
                  <c:v>66.187335092348306</c:v>
                </c:pt>
                <c:pt idx="11">
                  <c:v>68.799472295514505</c:v>
                </c:pt>
                <c:pt idx="12">
                  <c:v>70.857519788918196</c:v>
                </c:pt>
                <c:pt idx="13">
                  <c:v>73.047493403693906</c:v>
                </c:pt>
                <c:pt idx="14">
                  <c:v>75.316622691292906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'emg pos detection auto clust'!$B$9</c:f>
              <c:strCache>
                <c:ptCount val="1"/>
              </c:strCache>
            </c:strRef>
          </c:tx>
          <c:val>
            <c:numRef>
              <c:f>'emg pos detection auto clust'!$C$9:$Q$9</c:f>
              <c:numCache>
                <c:formatCode>General</c:formatCode>
                <c:ptCount val="15"/>
                <c:pt idx="0">
                  <c:v>7.9757031559487697</c:v>
                </c:pt>
                <c:pt idx="1">
                  <c:v>13.4028786478278</c:v>
                </c:pt>
                <c:pt idx="2">
                  <c:v>18.658391654562301</c:v>
                </c:pt>
                <c:pt idx="3">
                  <c:v>22.236894229499502</c:v>
                </c:pt>
                <c:pt idx="4">
                  <c:v>32.655486597121403</c:v>
                </c:pt>
                <c:pt idx="5">
                  <c:v>36.300013204806604</c:v>
                </c:pt>
                <c:pt idx="6">
                  <c:v>39.693648488049703</c:v>
                </c:pt>
                <c:pt idx="7">
                  <c:v>42.070513666974797</c:v>
                </c:pt>
                <c:pt idx="8">
                  <c:v>45.39812491747</c:v>
                </c:pt>
                <c:pt idx="9">
                  <c:v>47.392050706457198</c:v>
                </c:pt>
                <c:pt idx="10">
                  <c:v>49.861349531229401</c:v>
                </c:pt>
                <c:pt idx="11">
                  <c:v>52.185395483956199</c:v>
                </c:pt>
                <c:pt idx="12">
                  <c:v>55.222500990360501</c:v>
                </c:pt>
                <c:pt idx="13">
                  <c:v>58.655750693252301</c:v>
                </c:pt>
                <c:pt idx="14">
                  <c:v>61.745675425854998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'emg pos detection auto clust'!$B$10</c:f>
              <c:strCache>
                <c:ptCount val="1"/>
              </c:strCache>
            </c:strRef>
          </c:tx>
          <c:val>
            <c:numRef>
              <c:f>'emg pos detection auto clust'!$C$10:$Q$10</c:f>
              <c:numCache>
                <c:formatCode>General</c:formatCode>
                <c:ptCount val="15"/>
                <c:pt idx="0">
                  <c:v>15.6386210540219</c:v>
                </c:pt>
                <c:pt idx="1">
                  <c:v>22.242768458592</c:v>
                </c:pt>
                <c:pt idx="2">
                  <c:v>29.163914938581399</c:v>
                </c:pt>
                <c:pt idx="3">
                  <c:v>38.409721304979499</c:v>
                </c:pt>
                <c:pt idx="4">
                  <c:v>43.362831858407098</c:v>
                </c:pt>
                <c:pt idx="5">
                  <c:v>51.380266807555103</c:v>
                </c:pt>
                <c:pt idx="6">
                  <c:v>55.303130365869798</c:v>
                </c:pt>
                <c:pt idx="7">
                  <c:v>56.544710077928897</c:v>
                </c:pt>
                <c:pt idx="8">
                  <c:v>58.195746929071497</c:v>
                </c:pt>
                <c:pt idx="9">
                  <c:v>59.7807423061683</c:v>
                </c:pt>
                <c:pt idx="10">
                  <c:v>61.246863029982798</c:v>
                </c:pt>
                <c:pt idx="11">
                  <c:v>65.196143177915701</c:v>
                </c:pt>
                <c:pt idx="12">
                  <c:v>68.366133932109406</c:v>
                </c:pt>
                <c:pt idx="13">
                  <c:v>70.4266279223352</c:v>
                </c:pt>
                <c:pt idx="14">
                  <c:v>72.421080438515403</c:v>
                </c:pt>
              </c:numCache>
            </c:numRef>
          </c:val>
          <c:smooth val="0"/>
        </c:ser>
        <c:ser>
          <c:idx val="8"/>
          <c:order val="8"/>
          <c:tx>
            <c:strRef>
              <c:f>'emg pos detection auto clust'!$B$11</c:f>
              <c:strCache>
                <c:ptCount val="1"/>
              </c:strCache>
            </c:strRef>
          </c:tx>
          <c:val>
            <c:numRef>
              <c:f>'emg pos detection auto clust'!$C$11:$Q$11</c:f>
              <c:numCache>
                <c:formatCode>General</c:formatCode>
                <c:ptCount val="15"/>
                <c:pt idx="0">
                  <c:v>13.357972544878599</c:v>
                </c:pt>
                <c:pt idx="1">
                  <c:v>23.3500527983105</c:v>
                </c:pt>
                <c:pt idx="2">
                  <c:v>30.161034846884899</c:v>
                </c:pt>
                <c:pt idx="3">
                  <c:v>33.038542766631501</c:v>
                </c:pt>
                <c:pt idx="4">
                  <c:v>35.718057022175302</c:v>
                </c:pt>
                <c:pt idx="5">
                  <c:v>39.849524815205903</c:v>
                </c:pt>
                <c:pt idx="6">
                  <c:v>45.446145723336898</c:v>
                </c:pt>
                <c:pt idx="7">
                  <c:v>48.944033790918702</c:v>
                </c:pt>
                <c:pt idx="8">
                  <c:v>55.438225976768699</c:v>
                </c:pt>
                <c:pt idx="9">
                  <c:v>58.091341077085502</c:v>
                </c:pt>
                <c:pt idx="10">
                  <c:v>60.308870116156299</c:v>
                </c:pt>
                <c:pt idx="11">
                  <c:v>62.829989440337897</c:v>
                </c:pt>
                <c:pt idx="12">
                  <c:v>65.285110876451995</c:v>
                </c:pt>
                <c:pt idx="13">
                  <c:v>68.387011615628296</c:v>
                </c:pt>
                <c:pt idx="14">
                  <c:v>70.498944033790906</c:v>
                </c:pt>
              </c:numCache>
            </c:numRef>
          </c:val>
          <c:smooth val="0"/>
        </c:ser>
        <c:ser>
          <c:idx val="9"/>
          <c:order val="9"/>
          <c:tx>
            <c:strRef>
              <c:f>'emg pos detection auto clust'!$B$12</c:f>
              <c:strCache>
                <c:ptCount val="1"/>
              </c:strCache>
            </c:strRef>
          </c:tx>
          <c:val>
            <c:numRef>
              <c:f>'emg pos detection auto clust'!$C$12:$Q$12</c:f>
              <c:numCache>
                <c:formatCode>General</c:formatCode>
                <c:ptCount val="15"/>
                <c:pt idx="0">
                  <c:v>23.357086302454501</c:v>
                </c:pt>
                <c:pt idx="1">
                  <c:v>26.1810504090789</c:v>
                </c:pt>
                <c:pt idx="2">
                  <c:v>33.531274742676203</c:v>
                </c:pt>
                <c:pt idx="3">
                  <c:v>46.397466349960403</c:v>
                </c:pt>
                <c:pt idx="4">
                  <c:v>52.942728952230098</c:v>
                </c:pt>
                <c:pt idx="5">
                  <c:v>54.592240696753798</c:v>
                </c:pt>
                <c:pt idx="6">
                  <c:v>58.405911850092401</c:v>
                </c:pt>
                <c:pt idx="7">
                  <c:v>62.641858010028997</c:v>
                </c:pt>
                <c:pt idx="8">
                  <c:v>66.798627606228607</c:v>
                </c:pt>
                <c:pt idx="9">
                  <c:v>67.907099498548405</c:v>
                </c:pt>
                <c:pt idx="10">
                  <c:v>69.332277645816802</c:v>
                </c:pt>
                <c:pt idx="11">
                  <c:v>70.401161256268097</c:v>
                </c:pt>
                <c:pt idx="12">
                  <c:v>71.536025336500401</c:v>
                </c:pt>
                <c:pt idx="13">
                  <c:v>73.752969121140097</c:v>
                </c:pt>
                <c:pt idx="14">
                  <c:v>75.956716811823696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2400416"/>
        <c:axId val="-42399872"/>
      </c:lineChart>
      <c:catAx>
        <c:axId val="-4240041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42399872"/>
        <c:crosses val="autoZero"/>
        <c:auto val="1"/>
        <c:lblAlgn val="ctr"/>
        <c:lblOffset val="100"/>
        <c:noMultiLvlLbl val="0"/>
      </c:catAx>
      <c:valAx>
        <c:axId val="-423998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40041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0451377952755265"/>
          <c:y val="5.363626421697288E-2"/>
          <c:w val="0.17881955380577441"/>
          <c:h val="0.88346821230679495"/>
        </c:manualLayout>
      </c:layout>
      <c:overlay val="0"/>
    </c:legend>
    <c:plotVisOnly val="1"/>
    <c:dispBlanksAs val="gap"/>
    <c:showDLblsOverMax val="0"/>
  </c:chart>
  <c:printSettings>
    <c:headerFooter/>
    <c:pageMargins b="0.75000000000000622" l="0.70000000000000062" r="0.70000000000000062" t="0.75000000000000622" header="0.30000000000000032" footer="0.3000000000000003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v>User1</c:v>
          </c:tx>
          <c:marker>
            <c:symbol val="none"/>
          </c:marker>
          <c:val>
            <c:numRef>
              <c:f>'# of training positions 4trials'!$B$4:$Q$4</c:f>
              <c:numCache>
                <c:formatCode>General</c:formatCode>
                <c:ptCount val="16"/>
                <c:pt idx="0">
                  <c:v>6.25</c:v>
                </c:pt>
                <c:pt idx="1">
                  <c:v>3.2894736842105301</c:v>
                </c:pt>
                <c:pt idx="2">
                  <c:v>2.7631578947368403</c:v>
                </c:pt>
                <c:pt idx="3">
                  <c:v>2.8289473684210495</c:v>
                </c:pt>
                <c:pt idx="4">
                  <c:v>2.17105263157895</c:v>
                </c:pt>
                <c:pt idx="5">
                  <c:v>2.0394736842105301</c:v>
                </c:pt>
                <c:pt idx="6">
                  <c:v>1.9078947368421102</c:v>
                </c:pt>
                <c:pt idx="7">
                  <c:v>2.0394736842105301</c:v>
                </c:pt>
                <c:pt idx="8">
                  <c:v>2.17105263157895</c:v>
                </c:pt>
                <c:pt idx="9">
                  <c:v>2.6973684210526301</c:v>
                </c:pt>
                <c:pt idx="10">
                  <c:v>3.0263157894736796</c:v>
                </c:pt>
                <c:pt idx="11">
                  <c:v>3.3552631578947398</c:v>
                </c:pt>
                <c:pt idx="12">
                  <c:v>3.6842105263157898</c:v>
                </c:pt>
                <c:pt idx="13">
                  <c:v>4.0789473684210495</c:v>
                </c:pt>
                <c:pt idx="14">
                  <c:v>4.4736842105263204</c:v>
                </c:pt>
                <c:pt idx="15">
                  <c:v>4.9342105263157894</c:v>
                </c:pt>
              </c:numCache>
            </c:numRef>
          </c:val>
          <c:smooth val="0"/>
        </c:ser>
        <c:ser>
          <c:idx val="1"/>
          <c:order val="1"/>
          <c:tx>
            <c:v>User2</c:v>
          </c:tx>
          <c:marker>
            <c:symbol val="none"/>
          </c:marker>
          <c:val>
            <c:numRef>
              <c:f>'# of training positions 4trials'!$B$5:$Q$5</c:f>
              <c:numCache>
                <c:formatCode>General</c:formatCode>
                <c:ptCount val="16"/>
                <c:pt idx="0">
                  <c:v>11.497273503712</c:v>
                </c:pt>
                <c:pt idx="1">
                  <c:v>2.4308521122133899</c:v>
                </c:pt>
                <c:pt idx="2">
                  <c:v>1.11687799750345</c:v>
                </c:pt>
                <c:pt idx="3">
                  <c:v>0.65698705735497009</c:v>
                </c:pt>
                <c:pt idx="4">
                  <c:v>0.52558964588397605</c:v>
                </c:pt>
                <c:pt idx="5">
                  <c:v>0.59128835161947302</c:v>
                </c:pt>
                <c:pt idx="6">
                  <c:v>0.52558964588397605</c:v>
                </c:pt>
                <c:pt idx="7">
                  <c:v>0.59128835161947302</c:v>
                </c:pt>
                <c:pt idx="8">
                  <c:v>0.65698705735497009</c:v>
                </c:pt>
                <c:pt idx="9">
                  <c:v>0.72268576309046706</c:v>
                </c:pt>
                <c:pt idx="10">
                  <c:v>0.72268576309046706</c:v>
                </c:pt>
                <c:pt idx="11">
                  <c:v>1.0511792917679499</c:v>
                </c:pt>
                <c:pt idx="12">
                  <c:v>1.18257670323895</c:v>
                </c:pt>
                <c:pt idx="13">
                  <c:v>1.37967282044544</c:v>
                </c:pt>
                <c:pt idx="14">
                  <c:v>1.7738650548584201</c:v>
                </c:pt>
                <c:pt idx="15">
                  <c:v>2.1023585835358998</c:v>
                </c:pt>
              </c:numCache>
            </c:numRef>
          </c:val>
          <c:smooth val="0"/>
        </c:ser>
        <c:ser>
          <c:idx val="2"/>
          <c:order val="2"/>
          <c:tx>
            <c:v>User3</c:v>
          </c:tx>
          <c:marker>
            <c:symbol val="none"/>
          </c:marker>
          <c:val>
            <c:numRef>
              <c:f>'# of training positions 4trials'!$B$6:$Q$6</c:f>
              <c:numCache>
                <c:formatCode>General</c:formatCode>
                <c:ptCount val="16"/>
                <c:pt idx="0">
                  <c:v>12.285319470948201</c:v>
                </c:pt>
                <c:pt idx="1">
                  <c:v>9.2123445416858605</c:v>
                </c:pt>
                <c:pt idx="2">
                  <c:v>7.9686780285582701</c:v>
                </c:pt>
                <c:pt idx="3">
                  <c:v>7.3698756333486903</c:v>
                </c:pt>
                <c:pt idx="4">
                  <c:v>7.0145423438836598</c:v>
                </c:pt>
                <c:pt idx="5">
                  <c:v>6.7315917615318801</c:v>
                </c:pt>
                <c:pt idx="6">
                  <c:v>6.7908139764427196</c:v>
                </c:pt>
                <c:pt idx="7">
                  <c:v>6.9026781601631901</c:v>
                </c:pt>
                <c:pt idx="8">
                  <c:v>7.2974929262354404</c:v>
                </c:pt>
                <c:pt idx="9">
                  <c:v>7.4159373560571202</c:v>
                </c:pt>
                <c:pt idx="10">
                  <c:v>7.5870237546884303</c:v>
                </c:pt>
                <c:pt idx="11">
                  <c:v>7.7844311377245496</c:v>
                </c:pt>
                <c:pt idx="12">
                  <c:v>7.8962953214450202</c:v>
                </c:pt>
                <c:pt idx="13">
                  <c:v>8.04106073567152</c:v>
                </c:pt>
                <c:pt idx="14">
                  <c:v>8.2318878726064408</c:v>
                </c:pt>
                <c:pt idx="15">
                  <c:v>8.6596038691847106</c:v>
                </c:pt>
              </c:numCache>
            </c:numRef>
          </c:val>
          <c:smooth val="0"/>
        </c:ser>
        <c:ser>
          <c:idx val="3"/>
          <c:order val="3"/>
          <c:tx>
            <c:v>User4</c:v>
          </c:tx>
          <c:marker>
            <c:symbol val="none"/>
          </c:marker>
          <c:val>
            <c:numRef>
              <c:f>'# of training positions 4trials'!$B$7:$Q$7</c:f>
              <c:numCache>
                <c:formatCode>General</c:formatCode>
                <c:ptCount val="16"/>
                <c:pt idx="0">
                  <c:v>21.801789944722302</c:v>
                </c:pt>
                <c:pt idx="1">
                  <c:v>15.8660173729929</c:v>
                </c:pt>
                <c:pt idx="2">
                  <c:v>13.931297709923699</c:v>
                </c:pt>
                <c:pt idx="3">
                  <c:v>13.6220057909976</c:v>
                </c:pt>
                <c:pt idx="4">
                  <c:v>13.516714924980301</c:v>
                </c:pt>
                <c:pt idx="5">
                  <c:v>13.2732297973151</c:v>
                </c:pt>
                <c:pt idx="6">
                  <c:v>13.5101342458542</c:v>
                </c:pt>
                <c:pt idx="7">
                  <c:v>13.740458015267199</c:v>
                </c:pt>
                <c:pt idx="8">
                  <c:v>14.168202158462799</c:v>
                </c:pt>
                <c:pt idx="9">
                  <c:v>14.7143985259279</c:v>
                </c:pt>
                <c:pt idx="10">
                  <c:v>14.9183995788365</c:v>
                </c:pt>
                <c:pt idx="11">
                  <c:v>15.1158199526191</c:v>
                </c:pt>
                <c:pt idx="12">
                  <c:v>15.300078968149499</c:v>
                </c:pt>
                <c:pt idx="13">
                  <c:v>15.5304027375625</c:v>
                </c:pt>
                <c:pt idx="14">
                  <c:v>15.708081073966801</c:v>
                </c:pt>
                <c:pt idx="15">
                  <c:v>15.9384048433798</c:v>
                </c:pt>
              </c:numCache>
            </c:numRef>
          </c:val>
          <c:smooth val="0"/>
        </c:ser>
        <c:ser>
          <c:idx val="4"/>
          <c:order val="4"/>
          <c:tx>
            <c:v>Average</c:v>
          </c:tx>
          <c:marker>
            <c:symbol val="none"/>
          </c:marker>
          <c:val>
            <c:numRef>
              <c:f>'# of training positions 4trials'!$B$8:$Q$8</c:f>
              <c:numCache>
                <c:formatCode>General</c:formatCode>
                <c:ptCount val="16"/>
                <c:pt idx="0">
                  <c:v>12.958595729845626</c:v>
                </c:pt>
                <c:pt idx="1">
                  <c:v>7.69967192777567</c:v>
                </c:pt>
                <c:pt idx="2">
                  <c:v>6.4450029076805642</c:v>
                </c:pt>
                <c:pt idx="3">
                  <c:v>6.1194539625305779</c:v>
                </c:pt>
                <c:pt idx="4">
                  <c:v>5.8069748865817221</c:v>
                </c:pt>
                <c:pt idx="5">
                  <c:v>5.6588958986692459</c:v>
                </c:pt>
                <c:pt idx="6">
                  <c:v>5.6836081512557515</c:v>
                </c:pt>
                <c:pt idx="7">
                  <c:v>5.8184745528150987</c:v>
                </c:pt>
                <c:pt idx="8">
                  <c:v>6.07343369340804</c:v>
                </c:pt>
                <c:pt idx="9">
                  <c:v>6.3875975165320291</c:v>
                </c:pt>
                <c:pt idx="10">
                  <c:v>6.563606221522269</c:v>
                </c:pt>
                <c:pt idx="11">
                  <c:v>6.8266733850015848</c:v>
                </c:pt>
                <c:pt idx="12">
                  <c:v>7.0157903797873153</c:v>
                </c:pt>
                <c:pt idx="13">
                  <c:v>7.2575209155251272</c:v>
                </c:pt>
                <c:pt idx="14">
                  <c:v>7.5468795529894948</c:v>
                </c:pt>
                <c:pt idx="15">
                  <c:v>7.9086444556040494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397696"/>
        <c:axId val="-42400960"/>
      </c:lineChart>
      <c:catAx>
        <c:axId val="-42397696"/>
        <c:scaling>
          <c:orientation val="minMax"/>
        </c:scaling>
        <c:delete val="0"/>
        <c:axPos val="b"/>
        <c:majorTickMark val="out"/>
        <c:minorTickMark val="none"/>
        <c:tickLblPos val="nextTo"/>
        <c:crossAx val="-42400960"/>
        <c:crosses val="autoZero"/>
        <c:auto val="1"/>
        <c:lblAlgn val="ctr"/>
        <c:lblOffset val="100"/>
        <c:noMultiLvlLbl val="0"/>
      </c:catAx>
      <c:valAx>
        <c:axId val="-424009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3976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666" l="0.70000000000000062" r="0.70000000000000062" t="0.75000000000000666" header="0.30000000000000032" footer="0.3000000000000003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v>Single Class</c:v>
          </c:tx>
          <c:marker>
            <c:symbol val="none"/>
          </c:marker>
          <c:val>
            <c:numRef>
              <c:f>'Multi vs single Classes best'!$D$9:$J$9</c:f>
              <c:numCache>
                <c:formatCode>General</c:formatCode>
                <c:ptCount val="7"/>
                <c:pt idx="0">
                  <c:v>19.80477379702862</c:v>
                </c:pt>
                <c:pt idx="1">
                  <c:v>14.446027203478963</c:v>
                </c:pt>
                <c:pt idx="2">
                  <c:v>12.561073190091072</c:v>
                </c:pt>
                <c:pt idx="3">
                  <c:v>11.797162958322298</c:v>
                </c:pt>
                <c:pt idx="4">
                  <c:v>11.203847142635277</c:v>
                </c:pt>
                <c:pt idx="5">
                  <c:v>11.177155101252112</c:v>
                </c:pt>
                <c:pt idx="6">
                  <c:v>11.300178881802816</c:v>
                </c:pt>
              </c:numCache>
            </c:numRef>
          </c:val>
          <c:smooth val="0"/>
        </c:ser>
        <c:ser>
          <c:idx val="1"/>
          <c:order val="1"/>
          <c:tx>
            <c:v>Multi Class</c:v>
          </c:tx>
          <c:marker>
            <c:symbol val="none"/>
          </c:marker>
          <c:val>
            <c:numRef>
              <c:f>'Multi vs single Classes best'!$D$16:$J$16</c:f>
              <c:numCache>
                <c:formatCode>General</c:formatCode>
                <c:ptCount val="7"/>
                <c:pt idx="0">
                  <c:v>19.847819999999999</c:v>
                </c:pt>
                <c:pt idx="1">
                  <c:v>14.204177999999999</c:v>
                </c:pt>
                <c:pt idx="2">
                  <c:v>12.030958</c:v>
                </c:pt>
                <c:pt idx="3">
                  <c:v>10.818438</c:v>
                </c:pt>
                <c:pt idx="4">
                  <c:v>10.658697999999999</c:v>
                </c:pt>
                <c:pt idx="5">
                  <c:v>10.375896000000001</c:v>
                </c:pt>
                <c:pt idx="6">
                  <c:v>10.311933999999999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398784"/>
        <c:axId val="-42403680"/>
      </c:lineChart>
      <c:catAx>
        <c:axId val="-42398784"/>
        <c:scaling>
          <c:orientation val="minMax"/>
        </c:scaling>
        <c:delete val="0"/>
        <c:axPos val="b"/>
        <c:majorTickMark val="out"/>
        <c:minorTickMark val="none"/>
        <c:tickLblPos val="nextTo"/>
        <c:crossAx val="-42403680"/>
        <c:crosses val="autoZero"/>
        <c:auto val="1"/>
        <c:lblAlgn val="ctr"/>
        <c:lblOffset val="100"/>
        <c:noMultiLvlLbl val="0"/>
      </c:catAx>
      <c:valAx>
        <c:axId val="-42403680"/>
        <c:scaling>
          <c:orientation val="minMax"/>
          <c:max val="22"/>
          <c:min val="8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39878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55" l="0.70000000000000062" r="0.70000000000000062" t="0.75000000000000555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0011836033070289"/>
          <c:y val="0.1874953075697787"/>
          <c:w val="0.85738629605778882"/>
          <c:h val="0.74097582257034011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6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5"/>
            <c:invertIfNegative val="0"/>
            <c:bubble3D val="0"/>
            <c:spPr>
              <a:solidFill>
                <a:schemeClr val="accent2"/>
              </a:solidFill>
            </c:spPr>
          </c:dPt>
          <c:errBars>
            <c:errBarType val="plus"/>
            <c:errValType val="cust"/>
            <c:noEndCap val="0"/>
            <c:plus>
              <c:numRef>
                <c:f>'Dual-Stage'!$Q$3:$V$3</c:f>
                <c:numCache>
                  <c:formatCode>General</c:formatCode>
                  <c:ptCount val="6"/>
                  <c:pt idx="0">
                    <c:v>4.439568954028978</c:v>
                  </c:pt>
                  <c:pt idx="1">
                    <c:v>2.4454743497573692</c:v>
                  </c:pt>
                  <c:pt idx="2">
                    <c:v>2.3471170525290401</c:v>
                  </c:pt>
                  <c:pt idx="3">
                    <c:v>2.5347615776947041</c:v>
                  </c:pt>
                  <c:pt idx="4">
                    <c:v>2.6820909429277551</c:v>
                  </c:pt>
                  <c:pt idx="5">
                    <c:v>3.1634397883305003</c:v>
                  </c:pt>
                </c:numCache>
              </c:numRef>
            </c:plus>
            <c:minus>
              <c:numRef>
                <c:f>'Dual-Stage'!$Q$3:$V$3</c:f>
                <c:numCache>
                  <c:formatCode>General</c:formatCode>
                  <c:ptCount val="6"/>
                  <c:pt idx="0">
                    <c:v>4.439568954028978</c:v>
                  </c:pt>
                  <c:pt idx="1">
                    <c:v>2.4454743497573692</c:v>
                  </c:pt>
                  <c:pt idx="2">
                    <c:v>2.3471170525290401</c:v>
                  </c:pt>
                  <c:pt idx="3">
                    <c:v>2.5347615776947041</c:v>
                  </c:pt>
                  <c:pt idx="4">
                    <c:v>2.6820909429277551</c:v>
                  </c:pt>
                  <c:pt idx="5">
                    <c:v>3.1634397883305003</c:v>
                  </c:pt>
                </c:numCache>
              </c:numRef>
            </c:minus>
          </c:errBars>
          <c:val>
            <c:numRef>
              <c:f>'Dual-Stage'!$Q$2:$V$2</c:f>
              <c:numCache>
                <c:formatCode>General</c:formatCode>
                <c:ptCount val="6"/>
                <c:pt idx="0">
                  <c:v>70.255309805982762</c:v>
                </c:pt>
                <c:pt idx="1">
                  <c:v>86.410861653308018</c:v>
                </c:pt>
                <c:pt idx="2">
                  <c:v>88.402630391001438</c:v>
                </c:pt>
                <c:pt idx="3">
                  <c:v>88.969255679559311</c:v>
                </c:pt>
                <c:pt idx="4">
                  <c:v>88.665698872406495</c:v>
                </c:pt>
                <c:pt idx="5">
                  <c:v>85.447100000000006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-25"/>
        <c:axId val="-51682896"/>
        <c:axId val="-51678000"/>
      </c:barChart>
      <c:catAx>
        <c:axId val="-51682896"/>
        <c:scaling>
          <c:orientation val="minMax"/>
        </c:scaling>
        <c:delete val="1"/>
        <c:axPos val="b"/>
        <c:majorTickMark val="none"/>
        <c:minorTickMark val="none"/>
        <c:tickLblPos val="none"/>
        <c:crossAx val="-51678000"/>
        <c:crosses val="autoZero"/>
        <c:auto val="1"/>
        <c:lblAlgn val="ctr"/>
        <c:lblOffset val="100"/>
        <c:noMultiLvlLbl val="0"/>
      </c:catAx>
      <c:valAx>
        <c:axId val="-51678000"/>
        <c:scaling>
          <c:orientation val="minMax"/>
          <c:min val="60"/>
        </c:scaling>
        <c:delete val="0"/>
        <c:axPos val="l"/>
        <c:majorGridlines/>
        <c:numFmt formatCode="General" sourceLinked="1"/>
        <c:majorTickMark val="none"/>
        <c:minorTickMark val="none"/>
        <c:tickLblPos val="nextTo"/>
        <c:spPr>
          <a:ln w="9525">
            <a:solidFill>
              <a:schemeClr val="bg1">
                <a:lumMod val="65000"/>
              </a:schemeClr>
            </a:solidFill>
          </a:ln>
        </c:spPr>
        <c:txPr>
          <a:bodyPr/>
          <a:lstStyle/>
          <a:p>
            <a:pPr>
              <a:defRPr sz="900">
                <a:latin typeface="Arial" pitchFamily="34" charset="0"/>
                <a:cs typeface="Arial" pitchFamily="34" charset="0"/>
              </a:defRPr>
            </a:pPr>
            <a:endParaRPr lang="en-US"/>
          </a:p>
        </c:txPr>
        <c:crossAx val="-51682896"/>
        <c:crosses val="autoZero"/>
        <c:crossBetween val="between"/>
      </c:valAx>
    </c:plotArea>
    <c:plotVisOnly val="1"/>
    <c:dispBlanksAs val="gap"/>
    <c:showDLblsOverMax val="0"/>
  </c:chart>
  <c:spPr>
    <a:ln>
      <a:noFill/>
    </a:ln>
  </c:spPr>
  <c:printSettings>
    <c:headerFooter/>
    <c:pageMargins b="0.75000000000000211" l="0.70000000000000062" r="0.70000000000000062" t="0.75000000000000211" header="0.30000000000000032" footer="0.30000000000000032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'Position Classification'!$C$13:$F$13</c:f>
              <c:numCache>
                <c:formatCode>General</c:formatCode>
                <c:ptCount val="4"/>
                <c:pt idx="0">
                  <c:v>13.316878377360274</c:v>
                </c:pt>
                <c:pt idx="1">
                  <c:v>20.271334415192356</c:v>
                </c:pt>
                <c:pt idx="2">
                  <c:v>26.751774537386609</c:v>
                </c:pt>
                <c:pt idx="3">
                  <c:v>33.644398720960588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391712"/>
        <c:axId val="-42398240"/>
      </c:lineChart>
      <c:catAx>
        <c:axId val="-42391712"/>
        <c:scaling>
          <c:orientation val="minMax"/>
        </c:scaling>
        <c:delete val="0"/>
        <c:axPos val="b"/>
        <c:majorTickMark val="out"/>
        <c:minorTickMark val="none"/>
        <c:tickLblPos val="nextTo"/>
        <c:crossAx val="-42398240"/>
        <c:crosses val="autoZero"/>
        <c:auto val="1"/>
        <c:lblAlgn val="ctr"/>
        <c:lblOffset val="100"/>
        <c:noMultiLvlLbl val="0"/>
      </c:catAx>
      <c:valAx>
        <c:axId val="-423982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39171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'Position Classification'!$C$25:$F$25</c:f>
              <c:numCache>
                <c:formatCode>General</c:formatCode>
                <c:ptCount val="4"/>
                <c:pt idx="0">
                  <c:v>7.2867767335723341</c:v>
                </c:pt>
                <c:pt idx="1">
                  <c:v>10.138256698247158</c:v>
                </c:pt>
                <c:pt idx="2">
                  <c:v>18.038578844091735</c:v>
                </c:pt>
                <c:pt idx="3">
                  <c:v>26.19885309054904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397152"/>
        <c:axId val="-42396608"/>
      </c:lineChart>
      <c:catAx>
        <c:axId val="-42397152"/>
        <c:scaling>
          <c:orientation val="minMax"/>
        </c:scaling>
        <c:delete val="0"/>
        <c:axPos val="b"/>
        <c:majorTickMark val="out"/>
        <c:minorTickMark val="none"/>
        <c:tickLblPos val="nextTo"/>
        <c:crossAx val="-42396608"/>
        <c:crosses val="autoZero"/>
        <c:auto val="1"/>
        <c:lblAlgn val="ctr"/>
        <c:lblOffset val="100"/>
        <c:noMultiLvlLbl val="0"/>
      </c:catAx>
      <c:valAx>
        <c:axId val="-423966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39715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'Position Classification'!$C$37:$F$37</c:f>
              <c:numCache>
                <c:formatCode>General</c:formatCode>
                <c:ptCount val="4"/>
                <c:pt idx="0">
                  <c:v>13.152747696275096</c:v>
                </c:pt>
                <c:pt idx="1">
                  <c:v>17.559907292389671</c:v>
                </c:pt>
                <c:pt idx="2">
                  <c:v>24.147033468138069</c:v>
                </c:pt>
                <c:pt idx="3">
                  <c:v>31.841185468944651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390624"/>
        <c:axId val="-42390080"/>
      </c:lineChart>
      <c:catAx>
        <c:axId val="-42390624"/>
        <c:scaling>
          <c:orientation val="minMax"/>
        </c:scaling>
        <c:delete val="0"/>
        <c:axPos val="b"/>
        <c:majorTickMark val="out"/>
        <c:minorTickMark val="none"/>
        <c:tickLblPos val="nextTo"/>
        <c:crossAx val="-42390080"/>
        <c:crosses val="autoZero"/>
        <c:auto val="1"/>
        <c:lblAlgn val="ctr"/>
        <c:lblOffset val="100"/>
        <c:noMultiLvlLbl val="0"/>
      </c:catAx>
      <c:valAx>
        <c:axId val="-423900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39062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'Position Classification'!$C$49:$F$49</c:f>
              <c:numCache>
                <c:formatCode>General</c:formatCode>
                <c:ptCount val="4"/>
                <c:pt idx="0">
                  <c:v>8.7479281315112711</c:v>
                </c:pt>
                <c:pt idx="1">
                  <c:v>10.848119871372234</c:v>
                </c:pt>
                <c:pt idx="2">
                  <c:v>17.146160371735164</c:v>
                </c:pt>
                <c:pt idx="3">
                  <c:v>26.780138220634445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403136"/>
        <c:axId val="-42388992"/>
      </c:lineChart>
      <c:catAx>
        <c:axId val="-42403136"/>
        <c:scaling>
          <c:orientation val="minMax"/>
        </c:scaling>
        <c:delete val="0"/>
        <c:axPos val="b"/>
        <c:majorTickMark val="out"/>
        <c:minorTickMark val="none"/>
        <c:tickLblPos val="nextTo"/>
        <c:crossAx val="-42388992"/>
        <c:crosses val="autoZero"/>
        <c:auto val="1"/>
        <c:lblAlgn val="ctr"/>
        <c:lblOffset val="100"/>
        <c:noMultiLvlLbl val="0"/>
      </c:catAx>
      <c:valAx>
        <c:axId val="-423889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240313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'Position Classification'!$C$61:$F$61</c:f>
              <c:numCache>
                <c:formatCode>General</c:formatCode>
                <c:ptCount val="4"/>
                <c:pt idx="0">
                  <c:v>9.8341779215964245</c:v>
                </c:pt>
                <c:pt idx="1">
                  <c:v>14.669829384703613</c:v>
                </c:pt>
                <c:pt idx="2">
                  <c:v>21.17618025008618</c:v>
                </c:pt>
                <c:pt idx="3">
                  <c:v>28.096779468275429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0858976"/>
        <c:axId val="-40858432"/>
      </c:lineChart>
      <c:catAx>
        <c:axId val="-40858976"/>
        <c:scaling>
          <c:orientation val="minMax"/>
        </c:scaling>
        <c:delete val="0"/>
        <c:axPos val="b"/>
        <c:majorTickMark val="out"/>
        <c:minorTickMark val="none"/>
        <c:tickLblPos val="nextTo"/>
        <c:crossAx val="-40858432"/>
        <c:crosses val="autoZero"/>
        <c:auto val="1"/>
        <c:lblAlgn val="ctr"/>
        <c:lblOffset val="100"/>
        <c:noMultiLvlLbl val="0"/>
      </c:catAx>
      <c:valAx>
        <c:axId val="-408584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85897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485215058056891"/>
          <c:y val="4.9842961548999018E-2"/>
          <c:w val="0.54095776567482812"/>
          <c:h val="0.725458257111806"/>
        </c:manualLayout>
      </c:layout>
      <c:lineChart>
        <c:grouping val="standard"/>
        <c:varyColors val="0"/>
        <c:ser>
          <c:idx val="0"/>
          <c:order val="0"/>
          <c:tx>
            <c:v>No Movement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Classification'!$R$22:$U$22</c:f>
              <c:numCache>
                <c:formatCode>General</c:formatCode>
                <c:ptCount val="4"/>
                <c:pt idx="0">
                  <c:v>86.683121622639732</c:v>
                </c:pt>
                <c:pt idx="1">
                  <c:v>79.728665584807644</c:v>
                </c:pt>
                <c:pt idx="2">
                  <c:v>73.248225462613391</c:v>
                </c:pt>
                <c:pt idx="3">
                  <c:v>66.355601279039405</c:v>
                </c:pt>
              </c:numCache>
            </c:numRef>
          </c:val>
          <c:smooth val="0"/>
        </c:ser>
        <c:ser>
          <c:idx val="1"/>
          <c:order val="1"/>
          <c:tx>
            <c:v>Wrist Flexion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Classification'!$R$23:$U$23</c:f>
              <c:numCache>
                <c:formatCode>General</c:formatCode>
                <c:ptCount val="4"/>
                <c:pt idx="0">
                  <c:v>92.713223266427661</c:v>
                </c:pt>
                <c:pt idx="1">
                  <c:v>89.861743301752838</c:v>
                </c:pt>
                <c:pt idx="2">
                  <c:v>81.961421155908269</c:v>
                </c:pt>
                <c:pt idx="3">
                  <c:v>73.801146909450964</c:v>
                </c:pt>
              </c:numCache>
            </c:numRef>
          </c:val>
          <c:smooth val="0"/>
        </c:ser>
        <c:ser>
          <c:idx val="2"/>
          <c:order val="2"/>
          <c:tx>
            <c:v>Wrist Extension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Classification'!$R$24:$U$24</c:f>
              <c:numCache>
                <c:formatCode>General</c:formatCode>
                <c:ptCount val="4"/>
                <c:pt idx="0">
                  <c:v>86.8472523037249</c:v>
                </c:pt>
                <c:pt idx="1">
                  <c:v>82.440092707610333</c:v>
                </c:pt>
                <c:pt idx="2">
                  <c:v>75.852966531861938</c:v>
                </c:pt>
                <c:pt idx="3">
                  <c:v>68.158814531055356</c:v>
                </c:pt>
              </c:numCache>
            </c:numRef>
          </c:val>
          <c:smooth val="0"/>
        </c:ser>
        <c:ser>
          <c:idx val="3"/>
          <c:order val="3"/>
          <c:tx>
            <c:v>Wrist Pronation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Classification'!$R$25:$U$25</c:f>
              <c:numCache>
                <c:formatCode>General</c:formatCode>
                <c:ptCount val="4"/>
                <c:pt idx="0">
                  <c:v>91.252071868488727</c:v>
                </c:pt>
                <c:pt idx="1">
                  <c:v>89.151880128627766</c:v>
                </c:pt>
                <c:pt idx="2">
                  <c:v>82.853839628264836</c:v>
                </c:pt>
                <c:pt idx="3">
                  <c:v>73.219861779365559</c:v>
                </c:pt>
              </c:numCache>
            </c:numRef>
          </c:val>
          <c:smooth val="0"/>
        </c:ser>
        <c:ser>
          <c:idx val="4"/>
          <c:order val="4"/>
          <c:tx>
            <c:v>Wrist Supination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Classification'!$R$26:$U$26</c:f>
              <c:numCache>
                <c:formatCode>General</c:formatCode>
                <c:ptCount val="4"/>
                <c:pt idx="0">
                  <c:v>90.165822078403579</c:v>
                </c:pt>
                <c:pt idx="1">
                  <c:v>85.330170615296382</c:v>
                </c:pt>
                <c:pt idx="2">
                  <c:v>78.823819749913824</c:v>
                </c:pt>
                <c:pt idx="3">
                  <c:v>71.903220531724571</c:v>
                </c:pt>
              </c:numCache>
            </c:numRef>
          </c:val>
          <c:smooth val="0"/>
        </c:ser>
        <c:ser>
          <c:idx val="5"/>
          <c:order val="5"/>
          <c:tx>
            <c:v>Power Grip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Classification'!$R$27:$U$27</c:f>
              <c:numCache>
                <c:formatCode>General</c:formatCode>
                <c:ptCount val="4"/>
                <c:pt idx="0">
                  <c:v>91.274480390385435</c:v>
                </c:pt>
                <c:pt idx="1">
                  <c:v>86.553367837996674</c:v>
                </c:pt>
                <c:pt idx="2">
                  <c:v>79.328906371976231</c:v>
                </c:pt>
                <c:pt idx="3">
                  <c:v>72.686809584449577</c:v>
                </c:pt>
              </c:numCache>
            </c:numRef>
          </c:val>
          <c:smooth val="0"/>
        </c:ser>
        <c:ser>
          <c:idx val="6"/>
          <c:order val="6"/>
          <c:tx>
            <c:v>Pinch Grip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Classification'!$R$28:$U$28</c:f>
              <c:numCache>
                <c:formatCode>General</c:formatCode>
                <c:ptCount val="4"/>
                <c:pt idx="0">
                  <c:v>90.121228977204765</c:v>
                </c:pt>
                <c:pt idx="1">
                  <c:v>85.890443387611313</c:v>
                </c:pt>
                <c:pt idx="2">
                  <c:v>79.443585441503956</c:v>
                </c:pt>
                <c:pt idx="3">
                  <c:v>73.841363380019288</c:v>
                </c:pt>
              </c:numCache>
            </c:numRef>
          </c:val>
          <c:smooth val="0"/>
        </c:ser>
        <c:ser>
          <c:idx val="7"/>
          <c:order val="7"/>
          <c:tx>
            <c:v>Hand Open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Classification'!$R$29:$U$29</c:f>
              <c:numCache>
                <c:formatCode>General</c:formatCode>
                <c:ptCount val="4"/>
                <c:pt idx="0">
                  <c:v>93.311329889381781</c:v>
                </c:pt>
                <c:pt idx="1">
                  <c:v>89.804005579819844</c:v>
                </c:pt>
                <c:pt idx="2">
                  <c:v>82.710936612198324</c:v>
                </c:pt>
                <c:pt idx="3">
                  <c:v>75.239173709184342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0856800"/>
        <c:axId val="-40856256"/>
      </c:lineChart>
      <c:catAx>
        <c:axId val="-408568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40856256"/>
        <c:crosses val="autoZero"/>
        <c:auto val="1"/>
        <c:lblAlgn val="ctr"/>
        <c:lblOffset val="100"/>
        <c:noMultiLvlLbl val="0"/>
      </c:catAx>
      <c:valAx>
        <c:axId val="-40856256"/>
        <c:scaling>
          <c:orientation val="minMax"/>
          <c:min val="60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856800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1382004227160123"/>
          <c:y val="9.4470514418020929E-2"/>
          <c:w val="0.26454371702522989"/>
          <c:h val="0.64944245605662965"/>
        </c:manualLayout>
      </c:layout>
      <c:overlay val="0"/>
    </c:legend>
    <c:plotVisOnly val="1"/>
    <c:dispBlanksAs val="gap"/>
    <c:showDLblsOverMax val="0"/>
  </c:chart>
  <c:printSettings>
    <c:headerFooter/>
    <c:pageMargins b="0.750000000000005" l="0.70000000000000062" r="0.70000000000000062" t="0.750000000000005" header="0.30000000000000032" footer="0.30000000000000032"/>
    <c:pageSetup/>
  </c:printSettings>
  <c:userShapes r:id="rId1"/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'Position Classification'!$C$73:$F$73</c:f>
              <c:numCache>
                <c:formatCode>General</c:formatCode>
                <c:ptCount val="4"/>
                <c:pt idx="0">
                  <c:v>8.7255196096145617</c:v>
                </c:pt>
                <c:pt idx="1">
                  <c:v>13.446632162003322</c:v>
                </c:pt>
                <c:pt idx="2">
                  <c:v>20.671093628023772</c:v>
                </c:pt>
                <c:pt idx="3">
                  <c:v>27.313190415550416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0860064"/>
        <c:axId val="-40851904"/>
      </c:lineChart>
      <c:catAx>
        <c:axId val="-40860064"/>
        <c:scaling>
          <c:orientation val="minMax"/>
        </c:scaling>
        <c:delete val="0"/>
        <c:axPos val="b"/>
        <c:majorTickMark val="out"/>
        <c:minorTickMark val="none"/>
        <c:tickLblPos val="nextTo"/>
        <c:crossAx val="-40851904"/>
        <c:crosses val="autoZero"/>
        <c:auto val="1"/>
        <c:lblAlgn val="ctr"/>
        <c:lblOffset val="100"/>
        <c:noMultiLvlLbl val="0"/>
      </c:catAx>
      <c:valAx>
        <c:axId val="-408519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86006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'Position Classification'!$C$85:$F$85</c:f>
              <c:numCache>
                <c:formatCode>General</c:formatCode>
                <c:ptCount val="4"/>
                <c:pt idx="0">
                  <c:v>9.8787710227952381</c:v>
                </c:pt>
                <c:pt idx="1">
                  <c:v>14.109556612388687</c:v>
                </c:pt>
                <c:pt idx="2">
                  <c:v>20.556414558496037</c:v>
                </c:pt>
                <c:pt idx="3">
                  <c:v>26.158636619980712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0860608"/>
        <c:axId val="-40848096"/>
      </c:lineChart>
      <c:catAx>
        <c:axId val="-40860608"/>
        <c:scaling>
          <c:orientation val="minMax"/>
        </c:scaling>
        <c:delete val="0"/>
        <c:axPos val="b"/>
        <c:majorTickMark val="out"/>
        <c:minorTickMark val="none"/>
        <c:tickLblPos val="nextTo"/>
        <c:crossAx val="-40848096"/>
        <c:crosses val="autoZero"/>
        <c:auto val="1"/>
        <c:lblAlgn val="ctr"/>
        <c:lblOffset val="100"/>
        <c:noMultiLvlLbl val="0"/>
      </c:catAx>
      <c:valAx>
        <c:axId val="-4084809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8606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'Position Classification'!$C$97:$F$97</c:f>
              <c:numCache>
                <c:formatCode>General</c:formatCode>
                <c:ptCount val="4"/>
                <c:pt idx="0">
                  <c:v>6.6886701106182231</c:v>
                </c:pt>
                <c:pt idx="1">
                  <c:v>10.19599442018016</c:v>
                </c:pt>
                <c:pt idx="2">
                  <c:v>17.289063387801672</c:v>
                </c:pt>
                <c:pt idx="3">
                  <c:v>24.76082629081565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0853536"/>
        <c:axId val="-40857344"/>
      </c:lineChart>
      <c:catAx>
        <c:axId val="-40853536"/>
        <c:scaling>
          <c:orientation val="minMax"/>
        </c:scaling>
        <c:delete val="0"/>
        <c:axPos val="b"/>
        <c:majorTickMark val="out"/>
        <c:minorTickMark val="none"/>
        <c:tickLblPos val="nextTo"/>
        <c:crossAx val="-40857344"/>
        <c:crosses val="autoZero"/>
        <c:auto val="1"/>
        <c:lblAlgn val="ctr"/>
        <c:lblOffset val="100"/>
        <c:noMultiLvlLbl val="0"/>
      </c:catAx>
      <c:valAx>
        <c:axId val="-408573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85353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'Multi vs Single Classes avg '!$D$9:$J$9</c:f>
              <c:numCache>
                <c:formatCode>General</c:formatCode>
                <c:ptCount val="7"/>
                <c:pt idx="0">
                  <c:v>30.500162390885617</c:v>
                </c:pt>
                <c:pt idx="1">
                  <c:v>23.054553351439761</c:v>
                </c:pt>
                <c:pt idx="2">
                  <c:v>19.898650286843765</c:v>
                </c:pt>
                <c:pt idx="3">
                  <c:v>18.224809335831871</c:v>
                </c:pt>
                <c:pt idx="4">
                  <c:v>17.222167026267456</c:v>
                </c:pt>
                <c:pt idx="5">
                  <c:v>16.566211807917345</c:v>
                </c:pt>
                <c:pt idx="6">
                  <c:v>16.102625083259788</c:v>
                </c:pt>
              </c:numCache>
            </c:numRef>
          </c:val>
          <c:smooth val="0"/>
        </c:ser>
        <c:ser>
          <c:idx val="1"/>
          <c:order val="1"/>
          <c:marker>
            <c:symbol val="none"/>
          </c:marker>
          <c:val>
            <c:numRef>
              <c:f>'Multi vs Single Classes avg '!$D$16:$J$16</c:f>
              <c:numCache>
                <c:formatCode>General</c:formatCode>
                <c:ptCount val="7"/>
                <c:pt idx="0">
                  <c:v>30.416733603864099</c:v>
                </c:pt>
                <c:pt idx="1">
                  <c:v>23.522967331875879</c:v>
                </c:pt>
                <c:pt idx="2">
                  <c:v>20.290830547142761</c:v>
                </c:pt>
                <c:pt idx="3">
                  <c:v>18.327232463503069</c:v>
                </c:pt>
                <c:pt idx="4">
                  <c:v>16.988495731000842</c:v>
                </c:pt>
                <c:pt idx="5">
                  <c:v>16.011274535163306</c:v>
                </c:pt>
                <c:pt idx="6">
                  <c:v>15.256667288794343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0849728"/>
        <c:axId val="-40850816"/>
      </c:lineChart>
      <c:catAx>
        <c:axId val="-40849728"/>
        <c:scaling>
          <c:orientation val="minMax"/>
        </c:scaling>
        <c:delete val="0"/>
        <c:axPos val="b"/>
        <c:majorTickMark val="out"/>
        <c:minorTickMark val="none"/>
        <c:tickLblPos val="nextTo"/>
        <c:crossAx val="-40850816"/>
        <c:crosses val="autoZero"/>
        <c:auto val="1"/>
        <c:lblAlgn val="ctr"/>
        <c:lblOffset val="100"/>
        <c:noMultiLvlLbl val="0"/>
      </c:catAx>
      <c:valAx>
        <c:axId val="-40850816"/>
        <c:scaling>
          <c:orientation val="minMax"/>
          <c:max val="30"/>
          <c:min val="14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84972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55" l="0.70000000000000062" r="0.70000000000000062" t="0.75000000000000555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5"/>
                <c:pt idx="0">
                  <c:v>3.4859127399999998</c:v>
                </c:pt>
                <c:pt idx="1">
                  <c:v>3.0879779610000204</c:v>
                </c:pt>
                <c:pt idx="2">
                  <c:v>2.9572244649999999</c:v>
                </c:pt>
                <c:pt idx="3">
                  <c:v>3.0216666169999997</c:v>
                </c:pt>
                <c:pt idx="4">
                  <c:v>3.5968752179999997</c:v>
                </c:pt>
              </c:numLit>
            </c:plus>
            <c:minus>
              <c:numLit>
                <c:formatCode>General</c:formatCode>
                <c:ptCount val="5"/>
                <c:pt idx="0">
                  <c:v>3.4859127399999998</c:v>
                </c:pt>
                <c:pt idx="1">
                  <c:v>3.0879779610000204</c:v>
                </c:pt>
                <c:pt idx="2">
                  <c:v>2.9572244649999999</c:v>
                </c:pt>
                <c:pt idx="3">
                  <c:v>3.0216666169999997</c:v>
                </c:pt>
                <c:pt idx="4">
                  <c:v>3.5968752179999997</c:v>
                </c:pt>
              </c:numLit>
            </c:minus>
          </c:errBars>
          <c:val>
            <c:numRef>
              <c:f>'dual stage 2 trials'!$I$13:$M$13</c:f>
              <c:numCache>
                <c:formatCode>General</c:formatCode>
                <c:ptCount val="5"/>
                <c:pt idx="0">
                  <c:v>14.963352510569573</c:v>
                </c:pt>
                <c:pt idx="1">
                  <c:v>12.673728767140258</c:v>
                </c:pt>
                <c:pt idx="2">
                  <c:v>13.231914861452898</c:v>
                </c:pt>
                <c:pt idx="3">
                  <c:v>13.946729901830841</c:v>
                </c:pt>
                <c:pt idx="4">
                  <c:v>18.467100003672186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51675824"/>
        <c:axId val="-51674736"/>
      </c:lineChart>
      <c:catAx>
        <c:axId val="-5167582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51674736"/>
        <c:crosses val="autoZero"/>
        <c:auto val="1"/>
        <c:lblAlgn val="ctr"/>
        <c:lblOffset val="100"/>
        <c:noMultiLvlLbl val="0"/>
      </c:catAx>
      <c:valAx>
        <c:axId val="-51674736"/>
        <c:scaling>
          <c:orientation val="minMax"/>
          <c:min val="8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5167582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9348438588032433"/>
          <c:y val="5.6029466904872177E-2"/>
          <c:w val="0.19463352795186317"/>
          <c:h val="0.84302626507350964"/>
        </c:manualLayout>
      </c:layout>
      <c:overlay val="0"/>
    </c:legend>
    <c:plotVisOnly val="1"/>
    <c:dispBlanksAs val="gap"/>
    <c:showDLblsOverMax val="0"/>
  </c:chart>
  <c:printSettings>
    <c:headerFooter/>
    <c:pageMargins b="0.75000000000000622" l="0.70000000000000062" r="0.70000000000000062" t="0.75000000000000622" header="0.30000000000000032" footer="0.3000000000000003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invertIfNegative val="0"/>
          <c:val>
            <c:numRef>
              <c:f>Sheet1!$L$4:$L$5</c:f>
              <c:numCache>
                <c:formatCode>General</c:formatCode>
                <c:ptCount val="2"/>
                <c:pt idx="0">
                  <c:v>5.6863888888888887</c:v>
                </c:pt>
                <c:pt idx="1">
                  <c:v>5.2831055555555562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-40847552"/>
        <c:axId val="-40847008"/>
      </c:barChart>
      <c:catAx>
        <c:axId val="-40847552"/>
        <c:scaling>
          <c:orientation val="minMax"/>
        </c:scaling>
        <c:delete val="0"/>
        <c:axPos val="b"/>
        <c:majorTickMark val="out"/>
        <c:minorTickMark val="none"/>
        <c:tickLblPos val="nextTo"/>
        <c:crossAx val="-40847008"/>
        <c:crosses val="autoZero"/>
        <c:auto val="1"/>
        <c:lblAlgn val="ctr"/>
        <c:lblOffset val="100"/>
        <c:noMultiLvlLbl val="0"/>
      </c:catAx>
      <c:valAx>
        <c:axId val="-408470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84755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544" l="0.70000000000000062" r="0.70000000000000062" t="0.75000000000000544" header="0.30000000000000032" footer="0.30000000000000032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v>Forearm ACC</c:v>
          </c:tx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2.0160213029999996</c:v>
                </c:pt>
                <c:pt idx="1">
                  <c:v>4.6506676230000004</c:v>
                </c:pt>
                <c:pt idx="2">
                  <c:v>4.4658256449999945</c:v>
                </c:pt>
                <c:pt idx="3">
                  <c:v>2.69325956</c:v>
                </c:pt>
                <c:pt idx="4">
                  <c:v>2.5175037380000012</c:v>
                </c:pt>
                <c:pt idx="5">
                  <c:v>2.798729539</c:v>
                </c:pt>
                <c:pt idx="6">
                  <c:v>2.6018402639999998</c:v>
                </c:pt>
                <c:pt idx="7">
                  <c:v>2.5630620720000001</c:v>
                </c:pt>
                <c:pt idx="8">
                  <c:v>2.8717676629999995</c:v>
                </c:pt>
                <c:pt idx="9">
                  <c:v>2.878942399999977</c:v>
                </c:pt>
                <c:pt idx="10">
                  <c:v>2.8722085179999977</c:v>
                </c:pt>
                <c:pt idx="11">
                  <c:v>2.7880020999999999</c:v>
                </c:pt>
                <c:pt idx="12">
                  <c:v>2.5820754979999987</c:v>
                </c:pt>
                <c:pt idx="13">
                  <c:v>2.7101388490000011</c:v>
                </c:pt>
                <c:pt idx="14">
                  <c:v>2.5790037899999998</c:v>
                </c:pt>
                <c:pt idx="15">
                  <c:v>2.6326543919999987</c:v>
                </c:pt>
              </c:numLit>
            </c:plus>
            <c:minus>
              <c:numLit>
                <c:formatCode>General</c:formatCode>
                <c:ptCount val="16"/>
                <c:pt idx="0">
                  <c:v>2.0160213029999996</c:v>
                </c:pt>
                <c:pt idx="1">
                  <c:v>4.6506676230000004</c:v>
                </c:pt>
                <c:pt idx="2">
                  <c:v>4.4658256449999945</c:v>
                </c:pt>
                <c:pt idx="3">
                  <c:v>2.69325956</c:v>
                </c:pt>
                <c:pt idx="4">
                  <c:v>2.5175037380000012</c:v>
                </c:pt>
                <c:pt idx="5">
                  <c:v>2.798729539</c:v>
                </c:pt>
                <c:pt idx="6">
                  <c:v>2.6018402639999998</c:v>
                </c:pt>
                <c:pt idx="7">
                  <c:v>2.5630620720000001</c:v>
                </c:pt>
                <c:pt idx="8">
                  <c:v>2.8717676629999995</c:v>
                </c:pt>
                <c:pt idx="9">
                  <c:v>2.878942399999977</c:v>
                </c:pt>
                <c:pt idx="10">
                  <c:v>2.8722085179999977</c:v>
                </c:pt>
                <c:pt idx="11">
                  <c:v>2.7880020999999999</c:v>
                </c:pt>
                <c:pt idx="12">
                  <c:v>2.5820754979999987</c:v>
                </c:pt>
                <c:pt idx="13">
                  <c:v>2.7101388490000011</c:v>
                </c:pt>
                <c:pt idx="14">
                  <c:v>2.5790037899999998</c:v>
                </c:pt>
                <c:pt idx="15">
                  <c:v>2.6326543919999987</c:v>
                </c:pt>
              </c:numLit>
            </c:minus>
          </c:errBars>
          <c:val>
            <c:numRef>
              <c:f>'EMG + ACC'!$T$7:$AI$7</c:f>
              <c:numCache>
                <c:formatCode>General</c:formatCode>
                <c:ptCount val="16"/>
                <c:pt idx="0">
                  <c:v>72.315336363636348</c:v>
                </c:pt>
                <c:pt idx="1">
                  <c:v>43.536154545454551</c:v>
                </c:pt>
                <c:pt idx="2">
                  <c:v>24.107463636363637</c:v>
                </c:pt>
                <c:pt idx="3">
                  <c:v>15.439236363636365</c:v>
                </c:pt>
                <c:pt idx="4">
                  <c:v>13.948918181818184</c:v>
                </c:pt>
                <c:pt idx="5">
                  <c:v>11.178745454545455</c:v>
                </c:pt>
                <c:pt idx="6">
                  <c:v>10.360409090909092</c:v>
                </c:pt>
                <c:pt idx="7">
                  <c:v>10.495972727272727</c:v>
                </c:pt>
                <c:pt idx="8">
                  <c:v>10.266618181818183</c:v>
                </c:pt>
                <c:pt idx="9">
                  <c:v>10.179145454545454</c:v>
                </c:pt>
                <c:pt idx="10">
                  <c:v>10.145145454545455</c:v>
                </c:pt>
                <c:pt idx="11">
                  <c:v>9.8342454545454547</c:v>
                </c:pt>
                <c:pt idx="12">
                  <c:v>9.4677454545454527</c:v>
                </c:pt>
                <c:pt idx="13">
                  <c:v>9.4412090909090907</c:v>
                </c:pt>
                <c:pt idx="14">
                  <c:v>9.3586000000000009</c:v>
                </c:pt>
                <c:pt idx="15">
                  <c:v>9.5897000000000006</c:v>
                </c:pt>
              </c:numCache>
            </c:numRef>
          </c:val>
          <c:smooth val="0"/>
        </c:ser>
        <c:ser>
          <c:idx val="1"/>
          <c:order val="1"/>
          <c:tx>
            <c:v>Humerus ACC</c:v>
          </c:tx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1.9221478740000173</c:v>
                </c:pt>
                <c:pt idx="1">
                  <c:v>3.615993789</c:v>
                </c:pt>
                <c:pt idx="2">
                  <c:v>4.5845167389999455</c:v>
                </c:pt>
                <c:pt idx="3">
                  <c:v>3.7839966830000011</c:v>
                </c:pt>
                <c:pt idx="4">
                  <c:v>3.6140760199999997</c:v>
                </c:pt>
                <c:pt idx="5">
                  <c:v>3.446714075</c:v>
                </c:pt>
                <c:pt idx="6">
                  <c:v>3.3397207790000003</c:v>
                </c:pt>
                <c:pt idx="7">
                  <c:v>3.3479376430000012</c:v>
                </c:pt>
                <c:pt idx="8">
                  <c:v>3.3638600809999999</c:v>
                </c:pt>
                <c:pt idx="9">
                  <c:v>3.3539113660000002</c:v>
                </c:pt>
                <c:pt idx="10">
                  <c:v>3.3863321319999997</c:v>
                </c:pt>
                <c:pt idx="11">
                  <c:v>3.3987098269999998</c:v>
                </c:pt>
                <c:pt idx="12">
                  <c:v>3.2452759119999999</c:v>
                </c:pt>
                <c:pt idx="13">
                  <c:v>3.2651390700000213</c:v>
                </c:pt>
                <c:pt idx="14">
                  <c:v>3.1927606869999998</c:v>
                </c:pt>
                <c:pt idx="15">
                  <c:v>3.1273796600000012</c:v>
                </c:pt>
              </c:numLit>
            </c:plus>
            <c:minus>
              <c:numLit>
                <c:formatCode>General</c:formatCode>
                <c:ptCount val="16"/>
                <c:pt idx="0">
                  <c:v>1.9221478740000173</c:v>
                </c:pt>
                <c:pt idx="1">
                  <c:v>3.615993789</c:v>
                </c:pt>
                <c:pt idx="2">
                  <c:v>4.5845167389999455</c:v>
                </c:pt>
                <c:pt idx="3">
                  <c:v>3.7839966830000011</c:v>
                </c:pt>
                <c:pt idx="4">
                  <c:v>3.6140760199999997</c:v>
                </c:pt>
                <c:pt idx="5">
                  <c:v>3.446714075</c:v>
                </c:pt>
                <c:pt idx="6">
                  <c:v>3.3397207790000003</c:v>
                </c:pt>
                <c:pt idx="7">
                  <c:v>3.3479376430000012</c:v>
                </c:pt>
                <c:pt idx="8">
                  <c:v>3.3638600809999999</c:v>
                </c:pt>
                <c:pt idx="9">
                  <c:v>3.3539113660000002</c:v>
                </c:pt>
                <c:pt idx="10">
                  <c:v>3.3863321319999997</c:v>
                </c:pt>
                <c:pt idx="11">
                  <c:v>3.3987098269999998</c:v>
                </c:pt>
                <c:pt idx="12">
                  <c:v>3.2452759119999999</c:v>
                </c:pt>
                <c:pt idx="13">
                  <c:v>3.2651390700000213</c:v>
                </c:pt>
                <c:pt idx="14">
                  <c:v>3.1927606869999998</c:v>
                </c:pt>
                <c:pt idx="15">
                  <c:v>3.1273796600000012</c:v>
                </c:pt>
              </c:numLit>
            </c:minus>
          </c:errBars>
          <c:val>
            <c:numRef>
              <c:f>'EMG + ACC'!$T$8:$AI$8</c:f>
              <c:numCache>
                <c:formatCode>General</c:formatCode>
                <c:ptCount val="16"/>
                <c:pt idx="0">
                  <c:v>72.754172727272731</c:v>
                </c:pt>
                <c:pt idx="1">
                  <c:v>40.188754545454543</c:v>
                </c:pt>
                <c:pt idx="2">
                  <c:v>30.446245454545455</c:v>
                </c:pt>
                <c:pt idx="3">
                  <c:v>19.501136363636363</c:v>
                </c:pt>
                <c:pt idx="4">
                  <c:v>17.332181818181819</c:v>
                </c:pt>
                <c:pt idx="5">
                  <c:v>13.469727272727273</c:v>
                </c:pt>
                <c:pt idx="6">
                  <c:v>13.282736363636365</c:v>
                </c:pt>
                <c:pt idx="7">
                  <c:v>12.957054545454543</c:v>
                </c:pt>
                <c:pt idx="8">
                  <c:v>12.402272727272729</c:v>
                </c:pt>
                <c:pt idx="9">
                  <c:v>12.464390909090907</c:v>
                </c:pt>
                <c:pt idx="10">
                  <c:v>12.353290909090907</c:v>
                </c:pt>
                <c:pt idx="11">
                  <c:v>12.377654545454543</c:v>
                </c:pt>
                <c:pt idx="12">
                  <c:v>11.813527272727272</c:v>
                </c:pt>
                <c:pt idx="13">
                  <c:v>11.716590909090909</c:v>
                </c:pt>
                <c:pt idx="14">
                  <c:v>11.89929090909091</c:v>
                </c:pt>
                <c:pt idx="15">
                  <c:v>11.731681818181817</c:v>
                </c:pt>
              </c:numCache>
            </c:numRef>
          </c:val>
          <c:smooth val="0"/>
        </c:ser>
        <c:ser>
          <c:idx val="2"/>
          <c:order val="2"/>
          <c:tx>
            <c:v>Both ACC</c:v>
          </c:tx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1.6176204179999856</c:v>
                </c:pt>
                <c:pt idx="1">
                  <c:v>2.8080817100000002</c:v>
                </c:pt>
                <c:pt idx="2">
                  <c:v>4.1769915499999755</c:v>
                </c:pt>
                <c:pt idx="3">
                  <c:v>3.1713969359999998</c:v>
                </c:pt>
                <c:pt idx="4">
                  <c:v>3.2174946000000002</c:v>
                </c:pt>
                <c:pt idx="5">
                  <c:v>2.6671333520000404</c:v>
                </c:pt>
                <c:pt idx="6">
                  <c:v>2.485410817</c:v>
                </c:pt>
                <c:pt idx="7">
                  <c:v>2.3949700460000001</c:v>
                </c:pt>
                <c:pt idx="8">
                  <c:v>2.4140239289999998</c:v>
                </c:pt>
                <c:pt idx="9">
                  <c:v>2.4526045269999988</c:v>
                </c:pt>
                <c:pt idx="10">
                  <c:v>2.5432331770000012</c:v>
                </c:pt>
                <c:pt idx="11">
                  <c:v>2.5186555619999997</c:v>
                </c:pt>
                <c:pt idx="12">
                  <c:v>2.3832614599999999</c:v>
                </c:pt>
                <c:pt idx="13">
                  <c:v>2.5081672820000214</c:v>
                </c:pt>
                <c:pt idx="14">
                  <c:v>2.3773217570000309</c:v>
                </c:pt>
                <c:pt idx="15">
                  <c:v>2.3552822719999997</c:v>
                </c:pt>
              </c:numLit>
            </c:plus>
            <c:minus>
              <c:numLit>
                <c:formatCode>General</c:formatCode>
                <c:ptCount val="16"/>
                <c:pt idx="0">
                  <c:v>1.6176204179999856</c:v>
                </c:pt>
                <c:pt idx="1">
                  <c:v>2.8080817100000002</c:v>
                </c:pt>
                <c:pt idx="2">
                  <c:v>4.1769915499999755</c:v>
                </c:pt>
                <c:pt idx="3">
                  <c:v>3.1713969359999998</c:v>
                </c:pt>
                <c:pt idx="4">
                  <c:v>3.2174946000000002</c:v>
                </c:pt>
                <c:pt idx="5">
                  <c:v>2.6671333520000404</c:v>
                </c:pt>
                <c:pt idx="6">
                  <c:v>2.485410817</c:v>
                </c:pt>
                <c:pt idx="7">
                  <c:v>2.3949700460000001</c:v>
                </c:pt>
                <c:pt idx="8">
                  <c:v>2.4140239289999998</c:v>
                </c:pt>
                <c:pt idx="9">
                  <c:v>2.4526045269999988</c:v>
                </c:pt>
                <c:pt idx="10">
                  <c:v>2.5432331770000012</c:v>
                </c:pt>
                <c:pt idx="11">
                  <c:v>2.5186555619999997</c:v>
                </c:pt>
                <c:pt idx="12">
                  <c:v>2.3832614599999999</c:v>
                </c:pt>
                <c:pt idx="13">
                  <c:v>2.5081672820000214</c:v>
                </c:pt>
                <c:pt idx="14">
                  <c:v>2.3773217570000309</c:v>
                </c:pt>
                <c:pt idx="15">
                  <c:v>2.3552822719999997</c:v>
                </c:pt>
              </c:numLit>
            </c:minus>
          </c:errBars>
          <c:val>
            <c:numRef>
              <c:f>'EMG + ACC'!$T$9:$AI$9</c:f>
              <c:numCache>
                <c:formatCode>General</c:formatCode>
                <c:ptCount val="16"/>
                <c:pt idx="0">
                  <c:v>72.560781818181809</c:v>
                </c:pt>
                <c:pt idx="1">
                  <c:v>58.637909090909098</c:v>
                </c:pt>
                <c:pt idx="2">
                  <c:v>39.350090909090909</c:v>
                </c:pt>
                <c:pt idx="3">
                  <c:v>27.02161818181818</c:v>
                </c:pt>
                <c:pt idx="4">
                  <c:v>23.023372727272729</c:v>
                </c:pt>
                <c:pt idx="5">
                  <c:v>15.525609090909088</c:v>
                </c:pt>
                <c:pt idx="6">
                  <c:v>12.52140909090909</c:v>
                </c:pt>
                <c:pt idx="7">
                  <c:v>12.445863636363638</c:v>
                </c:pt>
                <c:pt idx="8">
                  <c:v>9.6704636363636354</c:v>
                </c:pt>
                <c:pt idx="9">
                  <c:v>9.0568272727272738</c:v>
                </c:pt>
                <c:pt idx="10">
                  <c:v>9.0029909090909097</c:v>
                </c:pt>
                <c:pt idx="11">
                  <c:v>8.8749909090909096</c:v>
                </c:pt>
                <c:pt idx="12">
                  <c:v>8.3359181818181813</c:v>
                </c:pt>
                <c:pt idx="13">
                  <c:v>8.282563636363637</c:v>
                </c:pt>
                <c:pt idx="14">
                  <c:v>8.2366181818181818</c:v>
                </c:pt>
                <c:pt idx="15">
                  <c:v>8.1513000000000009</c:v>
                </c:pt>
              </c:numCache>
            </c:numRef>
          </c:val>
          <c:smooth val="0"/>
        </c:ser>
        <c:ser>
          <c:idx val="3"/>
          <c:order val="3"/>
          <c:tx>
            <c:v>No ACC</c:v>
          </c:tx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1.6176204179999856</c:v>
                </c:pt>
                <c:pt idx="1">
                  <c:v>2.8080817100000002</c:v>
                </c:pt>
                <c:pt idx="2">
                  <c:v>4.1769915499999755</c:v>
                </c:pt>
                <c:pt idx="3">
                  <c:v>3.1713969299999998</c:v>
                </c:pt>
                <c:pt idx="4">
                  <c:v>3.2174946000000002</c:v>
                </c:pt>
                <c:pt idx="5">
                  <c:v>2.6671333520000404</c:v>
                </c:pt>
                <c:pt idx="6">
                  <c:v>2.485410817</c:v>
                </c:pt>
                <c:pt idx="7">
                  <c:v>2.3949700460000001</c:v>
                </c:pt>
                <c:pt idx="8">
                  <c:v>2.4140239289999998</c:v>
                </c:pt>
                <c:pt idx="9">
                  <c:v>2.4526045269999988</c:v>
                </c:pt>
                <c:pt idx="10">
                  <c:v>2.5432331770000012</c:v>
                </c:pt>
                <c:pt idx="11">
                  <c:v>2.5186555619999997</c:v>
                </c:pt>
                <c:pt idx="12">
                  <c:v>2.3832614599999999</c:v>
                </c:pt>
                <c:pt idx="13">
                  <c:v>2.5081672820000214</c:v>
                </c:pt>
                <c:pt idx="14">
                  <c:v>2.3773217570000309</c:v>
                </c:pt>
                <c:pt idx="15">
                  <c:v>2.3552822719999997</c:v>
                </c:pt>
              </c:numLit>
            </c:plus>
            <c:minus>
              <c:numLit>
                <c:formatCode>General</c:formatCode>
                <c:ptCount val="16"/>
                <c:pt idx="0">
                  <c:v>1.6176204179999856</c:v>
                </c:pt>
                <c:pt idx="1">
                  <c:v>2.8080817100000002</c:v>
                </c:pt>
                <c:pt idx="2">
                  <c:v>4.1769915499999755</c:v>
                </c:pt>
                <c:pt idx="3">
                  <c:v>3.1713969299999998</c:v>
                </c:pt>
                <c:pt idx="4">
                  <c:v>3.2174946000000002</c:v>
                </c:pt>
                <c:pt idx="5">
                  <c:v>2.6671333520000404</c:v>
                </c:pt>
                <c:pt idx="6">
                  <c:v>2.485410817</c:v>
                </c:pt>
                <c:pt idx="7">
                  <c:v>2.3949700460000001</c:v>
                </c:pt>
                <c:pt idx="8">
                  <c:v>2.4140239289999998</c:v>
                </c:pt>
                <c:pt idx="9">
                  <c:v>2.4526045269999988</c:v>
                </c:pt>
                <c:pt idx="10">
                  <c:v>2.5432331770000012</c:v>
                </c:pt>
                <c:pt idx="11">
                  <c:v>2.5186555619999997</c:v>
                </c:pt>
                <c:pt idx="12">
                  <c:v>2.3832614599999999</c:v>
                </c:pt>
                <c:pt idx="13">
                  <c:v>2.5081672820000214</c:v>
                </c:pt>
                <c:pt idx="14">
                  <c:v>2.3773217570000309</c:v>
                </c:pt>
                <c:pt idx="15">
                  <c:v>2.3552822719999997</c:v>
                </c:pt>
              </c:numLit>
            </c:minus>
          </c:errBars>
          <c:val>
            <c:numRef>
              <c:f>'EMG + ACC'!$T$10:$AI$10</c:f>
              <c:numCache>
                <c:formatCode>General</c:formatCode>
                <c:ptCount val="16"/>
                <c:pt idx="0">
                  <c:v>18.347553993960716</c:v>
                </c:pt>
                <c:pt idx="1">
                  <c:v>13.897082868934922</c:v>
                </c:pt>
                <c:pt idx="2">
                  <c:v>12.244544661158558</c:v>
                </c:pt>
                <c:pt idx="3">
                  <c:v>11.434812858300699</c:v>
                </c:pt>
                <c:pt idx="4">
                  <c:v>10.9242077321982</c:v>
                </c:pt>
                <c:pt idx="5">
                  <c:v>10.902262811500631</c:v>
                </c:pt>
                <c:pt idx="6">
                  <c:v>10.924166950006331</c:v>
                </c:pt>
                <c:pt idx="7">
                  <c:v>11.048138456152106</c:v>
                </c:pt>
                <c:pt idx="8">
                  <c:v>11.242671540184881</c:v>
                </c:pt>
                <c:pt idx="9">
                  <c:v>11.395810474747128</c:v>
                </c:pt>
                <c:pt idx="10">
                  <c:v>11.648564220373807</c:v>
                </c:pt>
                <c:pt idx="11">
                  <c:v>11.92812400098927</c:v>
                </c:pt>
                <c:pt idx="12">
                  <c:v>12.268338836436117</c:v>
                </c:pt>
                <c:pt idx="13">
                  <c:v>12.581767495004662</c:v>
                </c:pt>
                <c:pt idx="14">
                  <c:v>13.038865348182826</c:v>
                </c:pt>
                <c:pt idx="15">
                  <c:v>13.69055381369232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0013776"/>
        <c:axId val="-39995280"/>
      </c:lineChart>
      <c:catAx>
        <c:axId val="-40013776"/>
        <c:scaling>
          <c:orientation val="minMax"/>
        </c:scaling>
        <c:delete val="0"/>
        <c:axPos val="b"/>
        <c:majorTickMark val="out"/>
        <c:minorTickMark val="none"/>
        <c:tickLblPos val="nextTo"/>
        <c:crossAx val="-39995280"/>
        <c:crosses val="autoZero"/>
        <c:auto val="1"/>
        <c:lblAlgn val="ctr"/>
        <c:lblOffset val="100"/>
        <c:noMultiLvlLbl val="0"/>
      </c:catAx>
      <c:valAx>
        <c:axId val="-399952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01377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622" l="0.70000000000000062" r="0.70000000000000062" t="0.75000000000000622" header="0.30000000000000032" footer="0.30000000000000032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'EMG + ACC'!$U$32:$AJ$32</c:f>
              <c:numCache>
                <c:formatCode>General</c:formatCode>
                <c:ptCount val="16"/>
                <c:pt idx="0">
                  <c:v>0.39173226741725098</c:v>
                </c:pt>
                <c:pt idx="1">
                  <c:v>0.52717373728352401</c:v>
                </c:pt>
                <c:pt idx="2">
                  <c:v>0.60545728398556897</c:v>
                </c:pt>
                <c:pt idx="3">
                  <c:v>0.71051852624162704</c:v>
                </c:pt>
                <c:pt idx="4">
                  <c:v>0.74451743319407304</c:v>
                </c:pt>
                <c:pt idx="5">
                  <c:v>0.79093669573793801</c:v>
                </c:pt>
                <c:pt idx="6">
                  <c:v>0.81598166343201495</c:v>
                </c:pt>
                <c:pt idx="7">
                  <c:v>0.81766537037869402</c:v>
                </c:pt>
                <c:pt idx="8">
                  <c:v>0.87835772595741801</c:v>
                </c:pt>
                <c:pt idx="9">
                  <c:v>0.89258206551013597</c:v>
                </c:pt>
                <c:pt idx="10">
                  <c:v>0.90812013922432799</c:v>
                </c:pt>
                <c:pt idx="11">
                  <c:v>0.92241619140954301</c:v>
                </c:pt>
                <c:pt idx="12">
                  <c:v>0.94399555065242902</c:v>
                </c:pt>
                <c:pt idx="13">
                  <c:v>0.98238989774282504</c:v>
                </c:pt>
                <c:pt idx="14">
                  <c:v>0.98194691895078001</c:v>
                </c:pt>
                <c:pt idx="15">
                  <c:v>0.99186518523448897</c:v>
                </c:pt>
              </c:numCache>
            </c:numRef>
          </c:val>
          <c:smooth val="0"/>
        </c:ser>
        <c:ser>
          <c:idx val="1"/>
          <c:order val="1"/>
          <c:marker>
            <c:symbol val="none"/>
          </c:marker>
          <c:val>
            <c:numRef>
              <c:f>'EMG + ACC'!$U$33:$AJ$33</c:f>
              <c:numCache>
                <c:formatCode>General</c:formatCode>
                <c:ptCount val="16"/>
                <c:pt idx="0">
                  <c:v>0.39250311984778402</c:v>
                </c:pt>
                <c:pt idx="1">
                  <c:v>0.53323836262837898</c:v>
                </c:pt>
                <c:pt idx="2">
                  <c:v>0.61098079861903098</c:v>
                </c:pt>
                <c:pt idx="3">
                  <c:v>0.70916436601568</c:v>
                </c:pt>
                <c:pt idx="4">
                  <c:v>0.74993876675716298</c:v>
                </c:pt>
                <c:pt idx="5">
                  <c:v>0.77931216420169303</c:v>
                </c:pt>
                <c:pt idx="6">
                  <c:v>0.81552857047183602</c:v>
                </c:pt>
                <c:pt idx="7">
                  <c:v>0.81507149746651297</c:v>
                </c:pt>
                <c:pt idx="8">
                  <c:v>0.84882764812491096</c:v>
                </c:pt>
                <c:pt idx="9">
                  <c:v>0.86035050892040199</c:v>
                </c:pt>
                <c:pt idx="10">
                  <c:v>0.87538575101078697</c:v>
                </c:pt>
                <c:pt idx="11">
                  <c:v>0.886187453766621</c:v>
                </c:pt>
                <c:pt idx="12">
                  <c:v>0.90868519700596095</c:v>
                </c:pt>
                <c:pt idx="13">
                  <c:v>0.94441141576614096</c:v>
                </c:pt>
                <c:pt idx="14">
                  <c:v>0.95084360655197397</c:v>
                </c:pt>
                <c:pt idx="15">
                  <c:v>0.96162129307932598</c:v>
                </c:pt>
              </c:numCache>
            </c:numRef>
          </c:val>
          <c:smooth val="0"/>
        </c:ser>
        <c:ser>
          <c:idx val="2"/>
          <c:order val="2"/>
          <c:marker>
            <c:symbol val="none"/>
          </c:marker>
          <c:val>
            <c:numRef>
              <c:f>'EMG + ACC'!$U$34:$AJ$34</c:f>
              <c:numCache>
                <c:formatCode>General</c:formatCode>
                <c:ptCount val="16"/>
                <c:pt idx="0">
                  <c:v>0.30146506122184802</c:v>
                </c:pt>
                <c:pt idx="1">
                  <c:v>0.43141929297169901</c:v>
                </c:pt>
                <c:pt idx="2">
                  <c:v>0.51247781444226104</c:v>
                </c:pt>
                <c:pt idx="3">
                  <c:v>0.61995356200379204</c:v>
                </c:pt>
                <c:pt idx="4">
                  <c:v>0.64141196566846204</c:v>
                </c:pt>
                <c:pt idx="5">
                  <c:v>0.67997972143377905</c:v>
                </c:pt>
                <c:pt idx="6">
                  <c:v>0.71750671962450796</c:v>
                </c:pt>
                <c:pt idx="7">
                  <c:v>0.71940883996190896</c:v>
                </c:pt>
                <c:pt idx="8">
                  <c:v>0.76300886629879505</c:v>
                </c:pt>
                <c:pt idx="9">
                  <c:v>0.773351561205329</c:v>
                </c:pt>
                <c:pt idx="10">
                  <c:v>0.79350366161298802</c:v>
                </c:pt>
                <c:pt idx="11">
                  <c:v>0.80657062451858197</c:v>
                </c:pt>
                <c:pt idx="12">
                  <c:v>0.83599402579614002</c:v>
                </c:pt>
                <c:pt idx="13">
                  <c:v>0.87164564816996204</c:v>
                </c:pt>
                <c:pt idx="14">
                  <c:v>0.88333840658589202</c:v>
                </c:pt>
                <c:pt idx="15">
                  <c:v>0.89068759109848905</c:v>
                </c:pt>
              </c:numCache>
            </c:numRef>
          </c:val>
          <c:smooth val="0"/>
        </c:ser>
        <c:ser>
          <c:idx val="3"/>
          <c:order val="3"/>
          <c:marker>
            <c:symbol val="none"/>
          </c:marker>
          <c:val>
            <c:numRef>
              <c:f>'EMG + ACC'!$U$35:$AJ$35</c:f>
              <c:numCache>
                <c:formatCode>General</c:formatCode>
                <c:ptCount val="16"/>
                <c:pt idx="0">
                  <c:v>0.51477101143365001</c:v>
                </c:pt>
                <c:pt idx="1">
                  <c:v>0.67613148349020302</c:v>
                </c:pt>
                <c:pt idx="2">
                  <c:v>0.740808735095</c:v>
                </c:pt>
                <c:pt idx="3">
                  <c:v>0.83084764357688101</c:v>
                </c:pt>
                <c:pt idx="4">
                  <c:v>0.86591216588092401</c:v>
                </c:pt>
                <c:pt idx="5">
                  <c:v>0.91133761940033298</c:v>
                </c:pt>
                <c:pt idx="6">
                  <c:v>0.944579459438049</c:v>
                </c:pt>
                <c:pt idx="7">
                  <c:v>0.94525632809904203</c:v>
                </c:pt>
                <c:pt idx="8">
                  <c:v>0.98615060124032095</c:v>
                </c:pt>
                <c:pt idx="9">
                  <c:v>0.98926670075291301</c:v>
                </c:pt>
                <c:pt idx="10">
                  <c:v>0.99321974876526897</c:v>
                </c:pt>
                <c:pt idx="11">
                  <c:v>1.00836347910341</c:v>
                </c:pt>
                <c:pt idx="12">
                  <c:v>1.02708918248938</c:v>
                </c:pt>
                <c:pt idx="13">
                  <c:v>1.0501092906860701</c:v>
                </c:pt>
                <c:pt idx="14">
                  <c:v>1.0546023651094401</c:v>
                </c:pt>
                <c:pt idx="15">
                  <c:v>1.06013730723142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0018128"/>
        <c:axId val="-40017584"/>
      </c:lineChart>
      <c:catAx>
        <c:axId val="-40018128"/>
        <c:scaling>
          <c:orientation val="minMax"/>
        </c:scaling>
        <c:delete val="0"/>
        <c:axPos val="b"/>
        <c:majorTickMark val="out"/>
        <c:minorTickMark val="none"/>
        <c:tickLblPos val="nextTo"/>
        <c:crossAx val="-40017584"/>
        <c:crosses val="autoZero"/>
        <c:auto val="1"/>
        <c:lblAlgn val="ctr"/>
        <c:lblOffset val="100"/>
        <c:noMultiLvlLbl val="0"/>
      </c:catAx>
      <c:valAx>
        <c:axId val="-400175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01812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433" l="0.70000000000000062" r="0.70000000000000062" t="0.75000000000000433" header="0.30000000000000032" footer="0.30000000000000032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errBars>
            <c:errDir val="y"/>
            <c:errBarType val="both"/>
            <c:errValType val="stdErr"/>
            <c:noEndCap val="0"/>
          </c:errBars>
          <c:val>
            <c:numRef>
              <c:f>'EMG + ACC'!$U$53:$AJ$53</c:f>
              <c:numCache>
                <c:formatCode>General</c:formatCode>
                <c:ptCount val="16"/>
                <c:pt idx="0">
                  <c:v>15.1518508979562</c:v>
                </c:pt>
                <c:pt idx="1">
                  <c:v>7.6271233852460796</c:v>
                </c:pt>
                <c:pt idx="2">
                  <c:v>5.4675381260530598</c:v>
                </c:pt>
                <c:pt idx="3">
                  <c:v>4.5222743378165298</c:v>
                </c:pt>
                <c:pt idx="4">
                  <c:v>3.9254882639850299</c:v>
                </c:pt>
                <c:pt idx="5">
                  <c:v>3.5848664843270601</c:v>
                </c:pt>
                <c:pt idx="6">
                  <c:v>3.2810606462269698</c:v>
                </c:pt>
                <c:pt idx="7">
                  <c:v>3.2704762752436398</c:v>
                </c:pt>
                <c:pt idx="8">
                  <c:v>3.1629611213090798</c:v>
                </c:pt>
                <c:pt idx="9">
                  <c:v>3.0501391598024501</c:v>
                </c:pt>
                <c:pt idx="10">
                  <c:v>2.9832296399142302</c:v>
                </c:pt>
                <c:pt idx="11">
                  <c:v>2.92805883219506</c:v>
                </c:pt>
                <c:pt idx="12">
                  <c:v>2.8448032952534699</c:v>
                </c:pt>
                <c:pt idx="13">
                  <c:v>2.8176207028140898</c:v>
                </c:pt>
                <c:pt idx="14">
                  <c:v>2.7688814112236901</c:v>
                </c:pt>
                <c:pt idx="15">
                  <c:v>2.7492260666049999</c:v>
                </c:pt>
              </c:numCache>
            </c:numRef>
          </c:val>
          <c:smooth val="0"/>
        </c:ser>
        <c:ser>
          <c:idx val="1"/>
          <c:order val="1"/>
          <c:marker>
            <c:symbol val="none"/>
          </c:marker>
          <c:errBars>
            <c:errDir val="y"/>
            <c:errBarType val="both"/>
            <c:errValType val="stdErr"/>
            <c:noEndCap val="0"/>
          </c:errBars>
          <c:val>
            <c:numRef>
              <c:f>'EMG + ACC'!$U$54:$AJ$54</c:f>
              <c:numCache>
                <c:formatCode>General</c:formatCode>
                <c:ptCount val="16"/>
                <c:pt idx="0">
                  <c:v>11.7168748900921</c:v>
                </c:pt>
                <c:pt idx="1">
                  <c:v>6.22044795138331</c:v>
                </c:pt>
                <c:pt idx="2">
                  <c:v>4.8555697621806404</c:v>
                </c:pt>
                <c:pt idx="3">
                  <c:v>4.2031825439604402</c:v>
                </c:pt>
                <c:pt idx="4">
                  <c:v>3.7294316413184698</c:v>
                </c:pt>
                <c:pt idx="5">
                  <c:v>3.37948643901021</c:v>
                </c:pt>
                <c:pt idx="6">
                  <c:v>3.1823201717045202</c:v>
                </c:pt>
                <c:pt idx="7">
                  <c:v>3.0931029034119399</c:v>
                </c:pt>
                <c:pt idx="8">
                  <c:v>3.0380080162091101</c:v>
                </c:pt>
                <c:pt idx="9">
                  <c:v>2.9303659974624598</c:v>
                </c:pt>
                <c:pt idx="10">
                  <c:v>2.86941206972394</c:v>
                </c:pt>
                <c:pt idx="11">
                  <c:v>2.8101259998864698</c:v>
                </c:pt>
                <c:pt idx="12">
                  <c:v>2.72181259157666</c:v>
                </c:pt>
                <c:pt idx="13">
                  <c:v>2.69184438523585</c:v>
                </c:pt>
                <c:pt idx="14">
                  <c:v>2.6372180140579302</c:v>
                </c:pt>
                <c:pt idx="15">
                  <c:v>2.6182336192081701</c:v>
                </c:pt>
              </c:numCache>
            </c:numRef>
          </c:val>
          <c:smooth val="0"/>
        </c:ser>
        <c:ser>
          <c:idx val="2"/>
          <c:order val="2"/>
          <c:marker>
            <c:symbol val="none"/>
          </c:marker>
          <c:errBars>
            <c:errDir val="y"/>
            <c:errBarType val="both"/>
            <c:errValType val="stdErr"/>
            <c:noEndCap val="0"/>
          </c:errBars>
          <c:val>
            <c:numRef>
              <c:f>'EMG + ACC'!$U$55:$AJ$55</c:f>
              <c:numCache>
                <c:formatCode>General</c:formatCode>
                <c:ptCount val="16"/>
                <c:pt idx="0">
                  <c:v>19.764538619353399</c:v>
                </c:pt>
                <c:pt idx="1">
                  <c:v>10.1101099709977</c:v>
                </c:pt>
                <c:pt idx="2">
                  <c:v>7.2433183351156201</c:v>
                </c:pt>
                <c:pt idx="3">
                  <c:v>5.7948896908484304</c:v>
                </c:pt>
                <c:pt idx="4">
                  <c:v>4.9129162257555601</c:v>
                </c:pt>
                <c:pt idx="5">
                  <c:v>4.44122967941518</c:v>
                </c:pt>
                <c:pt idx="6">
                  <c:v>3.98944666702636</c:v>
                </c:pt>
                <c:pt idx="7">
                  <c:v>3.8900375739265498</c:v>
                </c:pt>
                <c:pt idx="8">
                  <c:v>3.6999899570316899</c:v>
                </c:pt>
                <c:pt idx="9">
                  <c:v>3.5082349181521102</c:v>
                </c:pt>
                <c:pt idx="10">
                  <c:v>3.3916064819726501</c:v>
                </c:pt>
                <c:pt idx="11">
                  <c:v>3.3231565606737101</c:v>
                </c:pt>
                <c:pt idx="12">
                  <c:v>3.1900471326322601</c:v>
                </c:pt>
                <c:pt idx="13">
                  <c:v>3.1559940186403099</c:v>
                </c:pt>
                <c:pt idx="14">
                  <c:v>3.0891831494032602</c:v>
                </c:pt>
                <c:pt idx="15">
                  <c:v>3.04110255190376</c:v>
                </c:pt>
              </c:numCache>
            </c:numRef>
          </c:val>
          <c:smooth val="0"/>
        </c:ser>
        <c:ser>
          <c:idx val="3"/>
          <c:order val="3"/>
          <c:marker>
            <c:symbol val="none"/>
          </c:marker>
          <c:errBars>
            <c:errDir val="y"/>
            <c:errBarType val="both"/>
            <c:errValType val="stdErr"/>
            <c:noEndCap val="0"/>
          </c:errBars>
          <c:val>
            <c:numRef>
              <c:f>'EMG + ACC'!$U$56:$AJ$56</c:f>
              <c:numCache>
                <c:formatCode>General</c:formatCode>
                <c:ptCount val="16"/>
                <c:pt idx="0">
                  <c:v>7.2617567523819098</c:v>
                </c:pt>
                <c:pt idx="1">
                  <c:v>4.6114617558741502</c:v>
                </c:pt>
                <c:pt idx="2">
                  <c:v>3.70004937917972</c:v>
                </c:pt>
                <c:pt idx="3">
                  <c:v>3.28879584084918</c:v>
                </c:pt>
                <c:pt idx="4">
                  <c:v>2.9864972622067198</c:v>
                </c:pt>
                <c:pt idx="5">
                  <c:v>2.8079494115947901</c:v>
                </c:pt>
                <c:pt idx="6">
                  <c:v>2.7093654594938599</c:v>
                </c:pt>
                <c:pt idx="7">
                  <c:v>2.6754479147068202</c:v>
                </c:pt>
                <c:pt idx="8">
                  <c:v>2.6324521657230799</c:v>
                </c:pt>
                <c:pt idx="9">
                  <c:v>2.59753096597463</c:v>
                </c:pt>
                <c:pt idx="10">
                  <c:v>2.54654196999426</c:v>
                </c:pt>
                <c:pt idx="11">
                  <c:v>2.5034935840111401</c:v>
                </c:pt>
                <c:pt idx="12">
                  <c:v>2.4654453385597601</c:v>
                </c:pt>
                <c:pt idx="13">
                  <c:v>2.4232510427373199</c:v>
                </c:pt>
                <c:pt idx="14">
                  <c:v>2.3873095764472998</c:v>
                </c:pt>
                <c:pt idx="15">
                  <c:v>2.3806052942040301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0011600"/>
        <c:axId val="-40008880"/>
      </c:lineChart>
      <c:catAx>
        <c:axId val="-40011600"/>
        <c:scaling>
          <c:orientation val="minMax"/>
        </c:scaling>
        <c:delete val="0"/>
        <c:axPos val="b"/>
        <c:majorTickMark val="out"/>
        <c:minorTickMark val="none"/>
        <c:tickLblPos val="nextTo"/>
        <c:crossAx val="-40008880"/>
        <c:crosses val="autoZero"/>
        <c:auto val="1"/>
        <c:lblAlgn val="ctr"/>
        <c:lblOffset val="100"/>
        <c:noMultiLvlLbl val="0"/>
      </c:catAx>
      <c:valAx>
        <c:axId val="-400088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01160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433" l="0.70000000000000062" r="0.70000000000000062" t="0.75000000000000433" header="0.30000000000000032" footer="0.30000000000000032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'Multipos EMG+ACC Best'!$U$5</c:f>
              <c:strCache>
                <c:ptCount val="1"/>
                <c:pt idx="0">
                  <c:v>W/O</c:v>
                </c:pt>
              </c:strCache>
            </c:strRef>
          </c:tx>
          <c:cat>
            <c:numRef>
              <c:f>'Multipos EMG+ACC Best'!$V$4:$AK$4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'Multipos EMG+ACC Best'!$V$5:$AK$5</c:f>
              <c:numCache>
                <c:formatCode>General</c:formatCode>
                <c:ptCount val="16"/>
                <c:pt idx="0">
                  <c:v>19.933421152862792</c:v>
                </c:pt>
                <c:pt idx="1">
                  <c:v>15.201009277537958</c:v>
                </c:pt>
                <c:pt idx="2">
                  <c:v>13.364611222745086</c:v>
                </c:pt>
                <c:pt idx="3">
                  <c:v>12.530180644938479</c:v>
                </c:pt>
                <c:pt idx="4">
                  <c:v>11.955002197811329</c:v>
                </c:pt>
                <c:pt idx="5">
                  <c:v>11.810629201320028</c:v>
                </c:pt>
                <c:pt idx="6">
                  <c:v>11.794584363607118</c:v>
                </c:pt>
                <c:pt idx="7">
                  <c:v>11.954986689683491</c:v>
                </c:pt>
                <c:pt idx="8">
                  <c:v>12.171514315637072</c:v>
                </c:pt>
                <c:pt idx="9">
                  <c:v>12.331984564218878</c:v>
                </c:pt>
                <c:pt idx="10">
                  <c:v>12.591260651652179</c:v>
                </c:pt>
                <c:pt idx="11">
                  <c:v>12.901399105665684</c:v>
                </c:pt>
                <c:pt idx="12">
                  <c:v>13.21145985493242</c:v>
                </c:pt>
                <c:pt idx="13">
                  <c:v>13.666057516766056</c:v>
                </c:pt>
                <c:pt idx="14">
                  <c:v>14.125990254130764</c:v>
                </c:pt>
                <c:pt idx="15">
                  <c:v>14.746717610688032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'Multipos EMG+ACC Best'!$U$6</c:f>
              <c:strCache>
                <c:ptCount val="1"/>
                <c:pt idx="0">
                  <c:v>Humerus</c:v>
                </c:pt>
              </c:strCache>
            </c:strRef>
          </c:tx>
          <c:cat>
            <c:numRef>
              <c:f>'Multipos EMG+ACC Best'!$V$4:$AK$4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'Multipos EMG+ACC Best'!$V$6:$AK$6</c:f>
              <c:numCache>
                <c:formatCode>General</c:formatCode>
                <c:ptCount val="16"/>
                <c:pt idx="0">
                  <c:v>60.723178344745406</c:v>
                </c:pt>
                <c:pt idx="1">
                  <c:v>24.181400401494137</c:v>
                </c:pt>
                <c:pt idx="2">
                  <c:v>14.168774076540462</c:v>
                </c:pt>
                <c:pt idx="3">
                  <c:v>11.233667033282879</c:v>
                </c:pt>
                <c:pt idx="4">
                  <c:v>10.546471636554191</c:v>
                </c:pt>
                <c:pt idx="5">
                  <c:v>10.131812340684297</c:v>
                </c:pt>
                <c:pt idx="6">
                  <c:v>9.9043407576869598</c:v>
                </c:pt>
                <c:pt idx="7">
                  <c:v>9.989704300118742</c:v>
                </c:pt>
                <c:pt idx="8">
                  <c:v>10.136980745720329</c:v>
                </c:pt>
                <c:pt idx="9">
                  <c:v>10.353508699629897</c:v>
                </c:pt>
                <c:pt idx="10">
                  <c:v>10.591659936024817</c:v>
                </c:pt>
                <c:pt idx="11">
                  <c:v>10.904479813022396</c:v>
                </c:pt>
                <c:pt idx="12">
                  <c:v>11.268101293627138</c:v>
                </c:pt>
                <c:pt idx="13">
                  <c:v>11.728132224513329</c:v>
                </c:pt>
                <c:pt idx="14">
                  <c:v>12.177505716447337</c:v>
                </c:pt>
                <c:pt idx="15">
                  <c:v>12.910216698426263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'Multipos EMG+ACC Best'!$U$7</c:f>
              <c:strCache>
                <c:ptCount val="1"/>
                <c:pt idx="0">
                  <c:v>Forearm</c:v>
                </c:pt>
              </c:strCache>
            </c:strRef>
          </c:tx>
          <c:cat>
            <c:numRef>
              <c:f>'Multipos EMG+ACC Best'!$V$4:$AK$4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'Multipos EMG+ACC Best'!$V$7:$AK$7</c:f>
              <c:numCache>
                <c:formatCode>General</c:formatCode>
                <c:ptCount val="16"/>
                <c:pt idx="0">
                  <c:v>56.087649388192759</c:v>
                </c:pt>
                <c:pt idx="1">
                  <c:v>20.963748263168402</c:v>
                </c:pt>
                <c:pt idx="2">
                  <c:v>11.343143564177813</c:v>
                </c:pt>
                <c:pt idx="3">
                  <c:v>9.3534172324934453</c:v>
                </c:pt>
                <c:pt idx="4">
                  <c:v>8.4868120638276103</c:v>
                </c:pt>
                <c:pt idx="5">
                  <c:v>8.3264943821244906</c:v>
                </c:pt>
                <c:pt idx="6">
                  <c:v>8.2514101522802257</c:v>
                </c:pt>
                <c:pt idx="7">
                  <c:v>8.2247548638380756</c:v>
                </c:pt>
                <c:pt idx="8">
                  <c:v>8.2488297955047383</c:v>
                </c:pt>
                <c:pt idx="9">
                  <c:v>8.4735914735986633</c:v>
                </c:pt>
                <c:pt idx="10">
                  <c:v>8.6072309952288073</c:v>
                </c:pt>
                <c:pt idx="11">
                  <c:v>8.8050574857078523</c:v>
                </c:pt>
                <c:pt idx="12">
                  <c:v>9.1099355371862725</c:v>
                </c:pt>
                <c:pt idx="13">
                  <c:v>9.5217168204344151</c:v>
                </c:pt>
                <c:pt idx="14">
                  <c:v>9.9629102224663573</c:v>
                </c:pt>
                <c:pt idx="15">
                  <c:v>10.484416977693618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'Multipos EMG+ACC Best'!$U$8</c:f>
              <c:strCache>
                <c:ptCount val="1"/>
                <c:pt idx="0">
                  <c:v>Both</c:v>
                </c:pt>
              </c:strCache>
            </c:strRef>
          </c:tx>
          <c:cat>
            <c:numRef>
              <c:f>'Multipos EMG+ACC Best'!$V$4:$AK$4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'Multipos EMG+ACC Best'!$V$8:$AK$8</c:f>
              <c:numCache>
                <c:formatCode>General</c:formatCode>
                <c:ptCount val="16"/>
                <c:pt idx="0">
                  <c:v>61.525425766875024</c:v>
                </c:pt>
                <c:pt idx="1">
                  <c:v>37.768782849275667</c:v>
                </c:pt>
                <c:pt idx="2">
                  <c:v>20.552419353373615</c:v>
                </c:pt>
                <c:pt idx="3">
                  <c:v>11.002865174433689</c:v>
                </c:pt>
                <c:pt idx="4">
                  <c:v>7.9532109744969146</c:v>
                </c:pt>
                <c:pt idx="5">
                  <c:v>7.183085005887567</c:v>
                </c:pt>
                <c:pt idx="6">
                  <c:v>6.8139938215135292</c:v>
                </c:pt>
                <c:pt idx="7">
                  <c:v>6.6989152837641965</c:v>
                </c:pt>
                <c:pt idx="8">
                  <c:v>6.7709980297906727</c:v>
                </c:pt>
                <c:pt idx="9">
                  <c:v>6.848429431086096</c:v>
                </c:pt>
                <c:pt idx="10">
                  <c:v>6.9661253791091626</c:v>
                </c:pt>
                <c:pt idx="11">
                  <c:v>7.1853215232642142</c:v>
                </c:pt>
                <c:pt idx="12">
                  <c:v>7.490192315756258</c:v>
                </c:pt>
                <c:pt idx="13">
                  <c:v>7.8833739873644451</c:v>
                </c:pt>
                <c:pt idx="14">
                  <c:v>8.348700044268897</c:v>
                </c:pt>
                <c:pt idx="15">
                  <c:v>8.9477533796896758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0019760"/>
        <c:axId val="-40013232"/>
      </c:lineChart>
      <c:catAx>
        <c:axId val="-4001976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40013232"/>
        <c:crosses val="autoZero"/>
        <c:auto val="1"/>
        <c:lblAlgn val="ctr"/>
        <c:lblOffset val="100"/>
        <c:noMultiLvlLbl val="0"/>
      </c:catAx>
      <c:valAx>
        <c:axId val="-400132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01976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'Dual-stage Best'!$U$2</c:f>
              <c:strCache>
                <c:ptCount val="1"/>
                <c:pt idx="0">
                  <c:v>Humerus</c:v>
                </c:pt>
              </c:strCache>
            </c:strRef>
          </c:tx>
          <c:cat>
            <c:numRef>
              <c:f>'Dual-stage Best'!$V$1:$AK$1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Best'!$V$2:$AK$2</c:f>
              <c:numCache>
                <c:formatCode>General</c:formatCode>
                <c:ptCount val="16"/>
                <c:pt idx="0">
                  <c:v>19.933421152862792</c:v>
                </c:pt>
                <c:pt idx="1">
                  <c:v>18.004838899706463</c:v>
                </c:pt>
                <c:pt idx="2">
                  <c:v>16.879359147234066</c:v>
                </c:pt>
                <c:pt idx="3">
                  <c:v>15.930477764640433</c:v>
                </c:pt>
                <c:pt idx="4">
                  <c:v>15.663273024296663</c:v>
                </c:pt>
                <c:pt idx="5">
                  <c:v>15.500396312292498</c:v>
                </c:pt>
                <c:pt idx="6">
                  <c:v>15.39071678134621</c:v>
                </c:pt>
                <c:pt idx="7">
                  <c:v>15.387827070203077</c:v>
                </c:pt>
                <c:pt idx="8">
                  <c:v>15.577626639005166</c:v>
                </c:pt>
                <c:pt idx="9">
                  <c:v>15.831522619630642</c:v>
                </c:pt>
                <c:pt idx="10">
                  <c:v>16.336725289469754</c:v>
                </c:pt>
                <c:pt idx="11">
                  <c:v>17.002192353758751</c:v>
                </c:pt>
                <c:pt idx="12">
                  <c:v>17.68124579896288</c:v>
                </c:pt>
                <c:pt idx="13">
                  <c:v>18.785307497010265</c:v>
                </c:pt>
                <c:pt idx="14">
                  <c:v>20.192026830979604</c:v>
                </c:pt>
                <c:pt idx="15">
                  <c:v>22.176295234037912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'Dual-stage Best'!$U$3</c:f>
              <c:strCache>
                <c:ptCount val="1"/>
                <c:pt idx="0">
                  <c:v>Forearm</c:v>
                </c:pt>
              </c:strCache>
            </c:strRef>
          </c:tx>
          <c:cat>
            <c:numRef>
              <c:f>'Dual-stage Best'!$V$1:$AK$1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Best'!$V$3:$AK$3</c:f>
              <c:numCache>
                <c:formatCode>General</c:formatCode>
                <c:ptCount val="16"/>
                <c:pt idx="0">
                  <c:v>19.933421152862792</c:v>
                </c:pt>
                <c:pt idx="1">
                  <c:v>18.087926535407977</c:v>
                </c:pt>
                <c:pt idx="2">
                  <c:v>16.912824794643385</c:v>
                </c:pt>
                <c:pt idx="3">
                  <c:v>16.044200439233816</c:v>
                </c:pt>
                <c:pt idx="4">
                  <c:v>15.616248494611725</c:v>
                </c:pt>
                <c:pt idx="5">
                  <c:v>15.41843887643978</c:v>
                </c:pt>
                <c:pt idx="6">
                  <c:v>15.097460460184056</c:v>
                </c:pt>
                <c:pt idx="7">
                  <c:v>15.140007959486439</c:v>
                </c:pt>
                <c:pt idx="8">
                  <c:v>15.150538860748293</c:v>
                </c:pt>
                <c:pt idx="9">
                  <c:v>15.335109394809979</c:v>
                </c:pt>
                <c:pt idx="10">
                  <c:v>15.808231403454405</c:v>
                </c:pt>
                <c:pt idx="11">
                  <c:v>16.292156308171677</c:v>
                </c:pt>
                <c:pt idx="12">
                  <c:v>17.059010563506575</c:v>
                </c:pt>
                <c:pt idx="13">
                  <c:v>17.952042312609827</c:v>
                </c:pt>
                <c:pt idx="14">
                  <c:v>19.246628136039053</c:v>
                </c:pt>
                <c:pt idx="15">
                  <c:v>21.062338408501073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'Dual-stage Best'!$U$4</c:f>
              <c:strCache>
                <c:ptCount val="1"/>
                <c:pt idx="0">
                  <c:v>Both</c:v>
                </c:pt>
              </c:strCache>
            </c:strRef>
          </c:tx>
          <c:cat>
            <c:numRef>
              <c:f>'Dual-stage Best'!$V$1:$AK$1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Best'!$V$4:$AK$4</c:f>
              <c:numCache>
                <c:formatCode>General</c:formatCode>
                <c:ptCount val="16"/>
                <c:pt idx="0">
                  <c:v>19.933421152862792</c:v>
                </c:pt>
                <c:pt idx="1">
                  <c:v>17.370869358405354</c:v>
                </c:pt>
                <c:pt idx="2">
                  <c:v>16.38232259280403</c:v>
                </c:pt>
                <c:pt idx="3">
                  <c:v>15.168837148135628</c:v>
                </c:pt>
                <c:pt idx="4">
                  <c:v>14.634303486335748</c:v>
                </c:pt>
                <c:pt idx="5">
                  <c:v>14.225818379728659</c:v>
                </c:pt>
                <c:pt idx="6">
                  <c:v>14.092154412756804</c:v>
                </c:pt>
                <c:pt idx="7">
                  <c:v>14.188421255383739</c:v>
                </c:pt>
                <c:pt idx="8">
                  <c:v>14.335377008617893</c:v>
                </c:pt>
                <c:pt idx="9">
                  <c:v>14.444953499947241</c:v>
                </c:pt>
                <c:pt idx="10">
                  <c:v>14.736167869926467</c:v>
                </c:pt>
                <c:pt idx="11">
                  <c:v>15.091561764981837</c:v>
                </c:pt>
                <c:pt idx="12">
                  <c:v>15.83978667901836</c:v>
                </c:pt>
                <c:pt idx="13">
                  <c:v>16.905821804056792</c:v>
                </c:pt>
                <c:pt idx="14">
                  <c:v>18.271597867492005</c:v>
                </c:pt>
                <c:pt idx="15">
                  <c:v>20.054353066627023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0017040"/>
        <c:axId val="-39999088"/>
      </c:lineChart>
      <c:catAx>
        <c:axId val="-400170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39999088"/>
        <c:crosses val="autoZero"/>
        <c:auto val="1"/>
        <c:lblAlgn val="ctr"/>
        <c:lblOffset val="100"/>
        <c:noMultiLvlLbl val="0"/>
      </c:catAx>
      <c:valAx>
        <c:axId val="-399990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01704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'EMG+ACC Best Summary'!$B$3</c:f>
              <c:strCache>
                <c:ptCount val="1"/>
                <c:pt idx="0">
                  <c:v>W/O</c:v>
                </c:pt>
              </c:strCache>
            </c:strRef>
          </c:tx>
          <c:cat>
            <c:numRef>
              <c:f>'EMG+ACC Best Summary'!$C$2:$R$2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Summary'!$C$3:$R$3</c:f>
              <c:numCache>
                <c:formatCode>General</c:formatCode>
                <c:ptCount val="16"/>
                <c:pt idx="0">
                  <c:v>19.933421152862792</c:v>
                </c:pt>
                <c:pt idx="1">
                  <c:v>15.201009277537958</c:v>
                </c:pt>
                <c:pt idx="2">
                  <c:v>13.364611222745086</c:v>
                </c:pt>
                <c:pt idx="3">
                  <c:v>12.530180644938479</c:v>
                </c:pt>
                <c:pt idx="4">
                  <c:v>11.955002197811329</c:v>
                </c:pt>
                <c:pt idx="5">
                  <c:v>11.810629201320028</c:v>
                </c:pt>
                <c:pt idx="6">
                  <c:v>11.794584363607118</c:v>
                </c:pt>
                <c:pt idx="7">
                  <c:v>11.954986689683491</c:v>
                </c:pt>
                <c:pt idx="8">
                  <c:v>12.171514315637072</c:v>
                </c:pt>
                <c:pt idx="9">
                  <c:v>12.331984564218878</c:v>
                </c:pt>
                <c:pt idx="10">
                  <c:v>12.591260651652179</c:v>
                </c:pt>
                <c:pt idx="11">
                  <c:v>12.901399105665684</c:v>
                </c:pt>
                <c:pt idx="12">
                  <c:v>13.21145985493242</c:v>
                </c:pt>
                <c:pt idx="13">
                  <c:v>13.666057516766056</c:v>
                </c:pt>
                <c:pt idx="14">
                  <c:v>14.125990254130764</c:v>
                </c:pt>
                <c:pt idx="15">
                  <c:v>14.746717610688032</c:v>
                </c:pt>
              </c:numCache>
            </c:numRef>
          </c:val>
          <c:smooth val="0"/>
        </c:ser>
        <c:ser>
          <c:idx val="1"/>
          <c:order val="1"/>
          <c:tx>
            <c:v>Humerus Multipos</c:v>
          </c:tx>
          <c:cat>
            <c:numRef>
              <c:f>'EMG+ACC Best Summary'!$C$2:$R$2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Summary'!$C$4:$R$4</c:f>
              <c:numCache>
                <c:formatCode>General</c:formatCode>
                <c:ptCount val="16"/>
                <c:pt idx="0">
                  <c:v>60.723178344745406</c:v>
                </c:pt>
                <c:pt idx="1">
                  <c:v>24.181400401494137</c:v>
                </c:pt>
                <c:pt idx="2">
                  <c:v>14.168774076540462</c:v>
                </c:pt>
                <c:pt idx="3">
                  <c:v>11.233667033282879</c:v>
                </c:pt>
                <c:pt idx="4">
                  <c:v>10.546471636554191</c:v>
                </c:pt>
                <c:pt idx="5">
                  <c:v>10.131812340684297</c:v>
                </c:pt>
                <c:pt idx="6">
                  <c:v>9.9043407576869598</c:v>
                </c:pt>
                <c:pt idx="7">
                  <c:v>9.989704300118742</c:v>
                </c:pt>
                <c:pt idx="8">
                  <c:v>10.136980745720329</c:v>
                </c:pt>
                <c:pt idx="9">
                  <c:v>10.353508699629897</c:v>
                </c:pt>
                <c:pt idx="10">
                  <c:v>10.591659936024817</c:v>
                </c:pt>
                <c:pt idx="11">
                  <c:v>10.904479813022396</c:v>
                </c:pt>
                <c:pt idx="12">
                  <c:v>11.268101293627138</c:v>
                </c:pt>
                <c:pt idx="13">
                  <c:v>11.728132224513329</c:v>
                </c:pt>
                <c:pt idx="14">
                  <c:v>12.177505716447337</c:v>
                </c:pt>
                <c:pt idx="15">
                  <c:v>12.910216698426263</c:v>
                </c:pt>
              </c:numCache>
            </c:numRef>
          </c:val>
          <c:smooth val="0"/>
        </c:ser>
        <c:ser>
          <c:idx val="2"/>
          <c:order val="2"/>
          <c:tx>
            <c:v>Forearm Multipos</c:v>
          </c:tx>
          <c:cat>
            <c:numRef>
              <c:f>'EMG+ACC Best Summary'!$C$2:$R$2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Summary'!$C$5:$R$5</c:f>
              <c:numCache>
                <c:formatCode>General</c:formatCode>
                <c:ptCount val="16"/>
                <c:pt idx="0">
                  <c:v>56.087649388192759</c:v>
                </c:pt>
                <c:pt idx="1">
                  <c:v>20.963748263168402</c:v>
                </c:pt>
                <c:pt idx="2">
                  <c:v>11.343143564177813</c:v>
                </c:pt>
                <c:pt idx="3">
                  <c:v>9.3534172324934453</c:v>
                </c:pt>
                <c:pt idx="4">
                  <c:v>8.4868120638276103</c:v>
                </c:pt>
                <c:pt idx="5">
                  <c:v>8.3264943821244906</c:v>
                </c:pt>
                <c:pt idx="6">
                  <c:v>8.2514101522802257</c:v>
                </c:pt>
                <c:pt idx="7">
                  <c:v>8.2247548638380756</c:v>
                </c:pt>
                <c:pt idx="8">
                  <c:v>8.2488297955047383</c:v>
                </c:pt>
                <c:pt idx="9">
                  <c:v>8.4735914735986633</c:v>
                </c:pt>
                <c:pt idx="10">
                  <c:v>8.6072309952288073</c:v>
                </c:pt>
                <c:pt idx="11">
                  <c:v>8.8050574857078523</c:v>
                </c:pt>
                <c:pt idx="12">
                  <c:v>9.1099355371862725</c:v>
                </c:pt>
                <c:pt idx="13">
                  <c:v>9.5217168204344151</c:v>
                </c:pt>
                <c:pt idx="14">
                  <c:v>9.9629102224663573</c:v>
                </c:pt>
                <c:pt idx="15">
                  <c:v>10.484416977693618</c:v>
                </c:pt>
              </c:numCache>
            </c:numRef>
          </c:val>
          <c:smooth val="0"/>
        </c:ser>
        <c:ser>
          <c:idx val="3"/>
          <c:order val="3"/>
          <c:tx>
            <c:v>Both Multipos</c:v>
          </c:tx>
          <c:cat>
            <c:numRef>
              <c:f>'EMG+ACC Best Summary'!$C$2:$R$2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Summary'!$C$6:$R$6</c:f>
              <c:numCache>
                <c:formatCode>General</c:formatCode>
                <c:ptCount val="16"/>
                <c:pt idx="0">
                  <c:v>61.525425766875024</c:v>
                </c:pt>
                <c:pt idx="1">
                  <c:v>37.768782849275667</c:v>
                </c:pt>
                <c:pt idx="2">
                  <c:v>20.552419353373615</c:v>
                </c:pt>
                <c:pt idx="3">
                  <c:v>11.002865174433689</c:v>
                </c:pt>
                <c:pt idx="4">
                  <c:v>7.9532109744969146</c:v>
                </c:pt>
                <c:pt idx="5">
                  <c:v>7.183085005887567</c:v>
                </c:pt>
                <c:pt idx="6">
                  <c:v>6.8139938215135292</c:v>
                </c:pt>
                <c:pt idx="7">
                  <c:v>6.6989152837641965</c:v>
                </c:pt>
                <c:pt idx="8">
                  <c:v>6.7709980297906727</c:v>
                </c:pt>
                <c:pt idx="9">
                  <c:v>6.848429431086096</c:v>
                </c:pt>
                <c:pt idx="10">
                  <c:v>6.9661253791091626</c:v>
                </c:pt>
                <c:pt idx="11">
                  <c:v>7.1853215232642142</c:v>
                </c:pt>
                <c:pt idx="12">
                  <c:v>7.490192315756258</c:v>
                </c:pt>
                <c:pt idx="13">
                  <c:v>7.8833739873644451</c:v>
                </c:pt>
                <c:pt idx="14">
                  <c:v>8.348700044268897</c:v>
                </c:pt>
                <c:pt idx="15">
                  <c:v>8.9477533796896758</c:v>
                </c:pt>
              </c:numCache>
            </c:numRef>
          </c:val>
          <c:smooth val="0"/>
        </c:ser>
        <c:ser>
          <c:idx val="4"/>
          <c:order val="4"/>
          <c:tx>
            <c:v>Humerus Dual-Stage</c:v>
          </c:tx>
          <c:cat>
            <c:numRef>
              <c:f>'EMG+ACC Best Summary'!$C$2:$R$2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Summary'!$C$7:$R$7</c:f>
              <c:numCache>
                <c:formatCode>General</c:formatCode>
                <c:ptCount val="16"/>
                <c:pt idx="0">
                  <c:v>19.933421152862792</c:v>
                </c:pt>
                <c:pt idx="1">
                  <c:v>18.004838899706463</c:v>
                </c:pt>
                <c:pt idx="2">
                  <c:v>16.879359147234066</c:v>
                </c:pt>
                <c:pt idx="3">
                  <c:v>15.930477764640433</c:v>
                </c:pt>
                <c:pt idx="4">
                  <c:v>15.663273024296663</c:v>
                </c:pt>
                <c:pt idx="5">
                  <c:v>15.500396312292498</c:v>
                </c:pt>
                <c:pt idx="6">
                  <c:v>15.39071678134621</c:v>
                </c:pt>
                <c:pt idx="7">
                  <c:v>15.387827070203077</c:v>
                </c:pt>
                <c:pt idx="8">
                  <c:v>15.577626639005166</c:v>
                </c:pt>
                <c:pt idx="9">
                  <c:v>15.831522619630642</c:v>
                </c:pt>
                <c:pt idx="10">
                  <c:v>16.336725289469754</c:v>
                </c:pt>
                <c:pt idx="11">
                  <c:v>17.002192353758751</c:v>
                </c:pt>
                <c:pt idx="12">
                  <c:v>17.68124579896288</c:v>
                </c:pt>
                <c:pt idx="13">
                  <c:v>18.785307497010265</c:v>
                </c:pt>
                <c:pt idx="14">
                  <c:v>20.192026830979604</c:v>
                </c:pt>
                <c:pt idx="15">
                  <c:v>22.176295234037912</c:v>
                </c:pt>
              </c:numCache>
            </c:numRef>
          </c:val>
          <c:smooth val="0"/>
        </c:ser>
        <c:ser>
          <c:idx val="5"/>
          <c:order val="5"/>
          <c:tx>
            <c:v>Forearm Dual-Stage</c:v>
          </c:tx>
          <c:cat>
            <c:numRef>
              <c:f>'EMG+ACC Best Summary'!$C$2:$R$2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Summary'!$C$8:$R$8</c:f>
              <c:numCache>
                <c:formatCode>General</c:formatCode>
                <c:ptCount val="16"/>
                <c:pt idx="0">
                  <c:v>19.933421152862792</c:v>
                </c:pt>
                <c:pt idx="1">
                  <c:v>18.087926535407977</c:v>
                </c:pt>
                <c:pt idx="2">
                  <c:v>16.912824794643385</c:v>
                </c:pt>
                <c:pt idx="3">
                  <c:v>16.044200439233816</c:v>
                </c:pt>
                <c:pt idx="4">
                  <c:v>15.616248494611725</c:v>
                </c:pt>
                <c:pt idx="5">
                  <c:v>15.41843887643978</c:v>
                </c:pt>
                <c:pt idx="6">
                  <c:v>15.097460460184056</c:v>
                </c:pt>
                <c:pt idx="7">
                  <c:v>15.140007959486439</c:v>
                </c:pt>
                <c:pt idx="8">
                  <c:v>15.150538860748293</c:v>
                </c:pt>
                <c:pt idx="9">
                  <c:v>15.335109394809979</c:v>
                </c:pt>
                <c:pt idx="10">
                  <c:v>15.808231403454405</c:v>
                </c:pt>
                <c:pt idx="11">
                  <c:v>16.292156308171677</c:v>
                </c:pt>
                <c:pt idx="12">
                  <c:v>17.059010563506575</c:v>
                </c:pt>
                <c:pt idx="13">
                  <c:v>17.952042312609827</c:v>
                </c:pt>
                <c:pt idx="14">
                  <c:v>19.246628136039053</c:v>
                </c:pt>
                <c:pt idx="15">
                  <c:v>21.062338408501073</c:v>
                </c:pt>
              </c:numCache>
            </c:numRef>
          </c:val>
          <c:smooth val="0"/>
        </c:ser>
        <c:ser>
          <c:idx val="6"/>
          <c:order val="6"/>
          <c:tx>
            <c:v>Both Dual-Stage</c:v>
          </c:tx>
          <c:cat>
            <c:numRef>
              <c:f>'EMG+ACC Best Summary'!$C$2:$R$2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Summary'!$C$9:$R$9</c:f>
              <c:numCache>
                <c:formatCode>General</c:formatCode>
                <c:ptCount val="16"/>
                <c:pt idx="0">
                  <c:v>19.933421152862792</c:v>
                </c:pt>
                <c:pt idx="1">
                  <c:v>17.370869358405354</c:v>
                </c:pt>
                <c:pt idx="2">
                  <c:v>16.38232259280403</c:v>
                </c:pt>
                <c:pt idx="3">
                  <c:v>15.168837148135628</c:v>
                </c:pt>
                <c:pt idx="4">
                  <c:v>14.634303486335748</c:v>
                </c:pt>
                <c:pt idx="5">
                  <c:v>14.225818379728659</c:v>
                </c:pt>
                <c:pt idx="6">
                  <c:v>14.092154412756804</c:v>
                </c:pt>
                <c:pt idx="7">
                  <c:v>14.188421255383739</c:v>
                </c:pt>
                <c:pt idx="8">
                  <c:v>14.335377008617893</c:v>
                </c:pt>
                <c:pt idx="9">
                  <c:v>14.444953499947241</c:v>
                </c:pt>
                <c:pt idx="10">
                  <c:v>14.736167869926467</c:v>
                </c:pt>
                <c:pt idx="11">
                  <c:v>15.091561764981837</c:v>
                </c:pt>
                <c:pt idx="12">
                  <c:v>15.83978667901836</c:v>
                </c:pt>
                <c:pt idx="13">
                  <c:v>16.905821804056792</c:v>
                </c:pt>
                <c:pt idx="14">
                  <c:v>18.271597867492005</c:v>
                </c:pt>
                <c:pt idx="15">
                  <c:v>20.054353066627023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39996368"/>
        <c:axId val="-40010512"/>
      </c:lineChart>
      <c:catAx>
        <c:axId val="-3999636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40010512"/>
        <c:crosses val="autoZero"/>
        <c:auto val="1"/>
        <c:lblAlgn val="ctr"/>
        <c:lblOffset val="100"/>
        <c:noMultiLvlLbl val="0"/>
      </c:catAx>
      <c:valAx>
        <c:axId val="-40010512"/>
        <c:scaling>
          <c:orientation val="minMax"/>
          <c:max val="80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3999636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377" l="0.70000000000000062" r="0.70000000000000062" t="0.75000000000000377" header="0.30000000000000032" footer="0.30000000000000032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3.8504136720586647E-2"/>
          <c:y val="3.1296736351598083E-2"/>
          <c:w val="0.82998499410569671"/>
          <c:h val="0.89808551034930661"/>
        </c:manualLayout>
      </c:layout>
      <c:lineChart>
        <c:grouping val="standard"/>
        <c:varyColors val="0"/>
        <c:ser>
          <c:idx val="0"/>
          <c:order val="0"/>
          <c:tx>
            <c:strRef>
              <c:f>'Multipos EMG+ACC Avg (2)'!$U$2</c:f>
              <c:strCache>
                <c:ptCount val="1"/>
                <c:pt idx="0">
                  <c:v>W/O</c:v>
                </c:pt>
              </c:strCache>
            </c:strRef>
          </c:tx>
          <c:val>
            <c:numRef>
              <c:f>'Multipos EMG+ACC Avg (2)'!$V$2:$AK$2</c:f>
              <c:numCache>
                <c:formatCode>General</c:formatCode>
                <c:ptCount val="16"/>
                <c:pt idx="0">
                  <c:v>18.367975209185719</c:v>
                </c:pt>
                <c:pt idx="1">
                  <c:v>16.195873324038356</c:v>
                </c:pt>
                <c:pt idx="2">
                  <c:v>15.541621654006679</c:v>
                </c:pt>
                <c:pt idx="3">
                  <c:v>15.238436335832983</c:v>
                </c:pt>
                <c:pt idx="4">
                  <c:v>15.068018750591119</c:v>
                </c:pt>
                <c:pt idx="5">
                  <c:v>14.96288819570908</c:v>
                </c:pt>
                <c:pt idx="6">
                  <c:v>14.892429239681084</c:v>
                </c:pt>
                <c:pt idx="7">
                  <c:v>14.84619938320289</c:v>
                </c:pt>
                <c:pt idx="8">
                  <c:v>14.815181502573228</c:v>
                </c:pt>
                <c:pt idx="9">
                  <c:v>14.794417986852244</c:v>
                </c:pt>
                <c:pt idx="10">
                  <c:v>14.784808582277682</c:v>
                </c:pt>
                <c:pt idx="11">
                  <c:v>14.779594049112418</c:v>
                </c:pt>
                <c:pt idx="12">
                  <c:v>14.775944016983427</c:v>
                </c:pt>
                <c:pt idx="13">
                  <c:v>14.769362026568354</c:v>
                </c:pt>
                <c:pt idx="14">
                  <c:v>14.764940280219079</c:v>
                </c:pt>
                <c:pt idx="15">
                  <c:v>14.746645454683616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'Multipos EMG+ACC Avg (2)'!$U$3</c:f>
              <c:strCache>
                <c:ptCount val="1"/>
                <c:pt idx="0">
                  <c:v>Humerus</c:v>
                </c:pt>
              </c:strCache>
            </c:strRef>
          </c:tx>
          <c:val>
            <c:numRef>
              <c:f>'Multipos EMG+ACC Avg (2)'!$V$3:$AK$3</c:f>
              <c:numCache>
                <c:formatCode>General</c:formatCode>
                <c:ptCount val="16"/>
                <c:pt idx="0">
                  <c:v>27.574289166875499</c:v>
                </c:pt>
                <c:pt idx="1">
                  <c:v>18.6721450180282</c:v>
                </c:pt>
                <c:pt idx="2">
                  <c:v>15.455532335373</c:v>
                </c:pt>
                <c:pt idx="3">
                  <c:v>14.2500892889451</c:v>
                </c:pt>
                <c:pt idx="4">
                  <c:v>13.703247321558999</c:v>
                </c:pt>
                <c:pt idx="5">
                  <c:v>13.4261582374717</c:v>
                </c:pt>
                <c:pt idx="6">
                  <c:v>13.262023244643601</c:v>
                </c:pt>
                <c:pt idx="7">
                  <c:v>13.1571712007279</c:v>
                </c:pt>
                <c:pt idx="8">
                  <c:v>13.0834866354322</c:v>
                </c:pt>
                <c:pt idx="9">
                  <c:v>13.029575551707101</c:v>
                </c:pt>
                <c:pt idx="10">
                  <c:v>12.9895781719865</c:v>
                </c:pt>
                <c:pt idx="11">
                  <c:v>12.956478011763201</c:v>
                </c:pt>
                <c:pt idx="12">
                  <c:v>12.9328923867412</c:v>
                </c:pt>
                <c:pt idx="13">
                  <c:v>12.9116087817109</c:v>
                </c:pt>
                <c:pt idx="14">
                  <c:v>12.8987148532358</c:v>
                </c:pt>
                <c:pt idx="15">
                  <c:v>12.886039676862699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'Multipos EMG+ACC Avg (2)'!$U$4</c:f>
              <c:strCache>
                <c:ptCount val="1"/>
                <c:pt idx="0">
                  <c:v>Forearm</c:v>
                </c:pt>
              </c:strCache>
            </c:strRef>
          </c:tx>
          <c:val>
            <c:numRef>
              <c:f>'Multipos EMG+ACC Avg (2)'!$V$4:$AK$4</c:f>
              <c:numCache>
                <c:formatCode>General</c:formatCode>
                <c:ptCount val="16"/>
                <c:pt idx="0">
                  <c:v>21.611530749635399</c:v>
                </c:pt>
                <c:pt idx="1">
                  <c:v>13.753102657668499</c:v>
                </c:pt>
                <c:pt idx="2">
                  <c:v>11.751082472563301</c:v>
                </c:pt>
                <c:pt idx="3">
                  <c:v>11.1670223138804</c:v>
                </c:pt>
                <c:pt idx="4">
                  <c:v>10.916003007680899</c:v>
                </c:pt>
                <c:pt idx="5">
                  <c:v>10.7761307554774</c:v>
                </c:pt>
                <c:pt idx="6">
                  <c:v>10.687587293752401</c:v>
                </c:pt>
                <c:pt idx="7">
                  <c:v>10.626418253578599</c:v>
                </c:pt>
                <c:pt idx="8">
                  <c:v>10.580126305532</c:v>
                </c:pt>
                <c:pt idx="9">
                  <c:v>10.544958544977501</c:v>
                </c:pt>
                <c:pt idx="10">
                  <c:v>10.517211753140201</c:v>
                </c:pt>
                <c:pt idx="11">
                  <c:v>10.494349013147801</c:v>
                </c:pt>
                <c:pt idx="12">
                  <c:v>10.4771688450718</c:v>
                </c:pt>
                <c:pt idx="13">
                  <c:v>10.464667727972</c:v>
                </c:pt>
                <c:pt idx="14">
                  <c:v>10.458755635610901</c:v>
                </c:pt>
                <c:pt idx="15">
                  <c:v>10.4603257132281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'Multipos EMG+ACC Avg (2)'!$U$5</c:f>
              <c:strCache>
                <c:ptCount val="1"/>
                <c:pt idx="0">
                  <c:v>Both</c:v>
                </c:pt>
              </c:strCache>
            </c:strRef>
          </c:tx>
          <c:val>
            <c:numRef>
              <c:f>'Multipos EMG+ACC Avg (2)'!$V$5:$AK$5</c:f>
              <c:numCache>
                <c:formatCode>General</c:formatCode>
                <c:ptCount val="16"/>
                <c:pt idx="0">
                  <c:v>16.368711101015801</c:v>
                </c:pt>
                <c:pt idx="1">
                  <c:v>16.6257455085812</c:v>
                </c:pt>
                <c:pt idx="2">
                  <c:v>12.902634165534</c:v>
                </c:pt>
                <c:pt idx="3">
                  <c:v>11.2402427171083</c:v>
                </c:pt>
                <c:pt idx="4">
                  <c:v>10.4411066706623</c:v>
                </c:pt>
                <c:pt idx="5">
                  <c:v>9.9668493043581492</c:v>
                </c:pt>
                <c:pt idx="6">
                  <c:v>9.6757199681436408</c:v>
                </c:pt>
                <c:pt idx="7">
                  <c:v>9.4850997824510799</c:v>
                </c:pt>
                <c:pt idx="8">
                  <c:v>9.3504895326692807</c:v>
                </c:pt>
                <c:pt idx="9">
                  <c:v>9.2472654358426496</c:v>
                </c:pt>
                <c:pt idx="10">
                  <c:v>9.1658274613135209</c:v>
                </c:pt>
                <c:pt idx="11">
                  <c:v>9.1010163772450507</c:v>
                </c:pt>
                <c:pt idx="12">
                  <c:v>9.0481515398399797</c:v>
                </c:pt>
                <c:pt idx="13">
                  <c:v>9.0030758685984509</c:v>
                </c:pt>
                <c:pt idx="14">
                  <c:v>8.9538255837638392</c:v>
                </c:pt>
                <c:pt idx="15">
                  <c:v>8.8675044610870106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0007248"/>
        <c:axId val="-40006704"/>
      </c:lineChart>
      <c:lineChart>
        <c:grouping val="standard"/>
        <c:varyColors val="0"/>
        <c:ser>
          <c:idx val="4"/>
          <c:order val="4"/>
          <c:tx>
            <c:strRef>
              <c:f>'Multipos EMG+ACC Avg (2)'!$U$6</c:f>
              <c:strCache>
                <c:ptCount val="1"/>
              </c:strCache>
            </c:strRef>
          </c:tx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val>
            <c:numRef>
              <c:f>'Multipos EMG+ACC Avg (2)'!$V$6:$AK$6</c:f>
              <c:numCache>
                <c:formatCode>General</c:formatCode>
                <c:ptCount val="16"/>
              </c:numCache>
            </c:numRef>
          </c:val>
          <c:smooth val="0"/>
        </c:ser>
        <c:ser>
          <c:idx val="5"/>
          <c:order val="5"/>
          <c:tx>
            <c:strRef>
              <c:f>'Multipos EMG+ACC Avg (2)'!$U$7</c:f>
              <c:strCache>
                <c:ptCount val="1"/>
              </c:strCache>
            </c:strRef>
          </c:tx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val>
            <c:numRef>
              <c:f>'Multipos EMG+ACC Avg (2)'!$V$7:$AK$7</c:f>
              <c:numCache>
                <c:formatCode>General</c:formatCode>
                <c:ptCount val="16"/>
              </c:numCache>
            </c:numRef>
          </c:val>
          <c:smooth val="0"/>
        </c:ser>
        <c:ser>
          <c:idx val="6"/>
          <c:order val="6"/>
          <c:tx>
            <c:strRef>
              <c:f>'Multipos EMG+ACC Avg (2)'!$U$8</c:f>
              <c:strCache>
                <c:ptCount val="1"/>
              </c:strCache>
            </c:strRef>
          </c:tx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val>
            <c:numRef>
              <c:f>'Multipos EMG+ACC Avg (2)'!$V$8:$AK$8</c:f>
              <c:numCache>
                <c:formatCode>General</c:formatCode>
                <c:ptCount val="16"/>
              </c:numCache>
            </c:numRef>
          </c:val>
          <c:smooth val="0"/>
        </c:ser>
        <c:ser>
          <c:idx val="7"/>
          <c:order val="7"/>
          <c:tx>
            <c:strRef>
              <c:f>'Multipos EMG+ACC Avg (2)'!$U$9</c:f>
              <c:strCache>
                <c:ptCount val="1"/>
              </c:strCache>
            </c:strRef>
          </c:tx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val>
            <c:numRef>
              <c:f>'Multipos EMG+ACC Avg (2)'!$V$9:$AK$9</c:f>
              <c:numCache>
                <c:formatCode>General</c:formatCode>
                <c:ptCount val="16"/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0016496"/>
        <c:axId val="-40006160"/>
      </c:lineChart>
      <c:catAx>
        <c:axId val="-40007248"/>
        <c:scaling>
          <c:orientation val="minMax"/>
        </c:scaling>
        <c:delete val="0"/>
        <c:axPos val="b"/>
        <c:majorTickMark val="out"/>
        <c:minorTickMark val="none"/>
        <c:tickLblPos val="nextTo"/>
        <c:crossAx val="-40006704"/>
        <c:crosses val="autoZero"/>
        <c:auto val="1"/>
        <c:lblAlgn val="ctr"/>
        <c:lblOffset val="100"/>
        <c:noMultiLvlLbl val="0"/>
      </c:catAx>
      <c:valAx>
        <c:axId val="-400067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007248"/>
        <c:crosses val="autoZero"/>
        <c:crossBetween val="between"/>
      </c:valAx>
      <c:valAx>
        <c:axId val="-40006160"/>
        <c:scaling>
          <c:orientation val="minMax"/>
          <c:max val="80"/>
        </c:scaling>
        <c:delete val="1"/>
        <c:axPos val="r"/>
        <c:numFmt formatCode="General" sourceLinked="1"/>
        <c:majorTickMark val="out"/>
        <c:minorTickMark val="none"/>
        <c:tickLblPos val="none"/>
        <c:crossAx val="-40016496"/>
        <c:crosses val="max"/>
        <c:crossBetween val="between"/>
      </c:valAx>
      <c:catAx>
        <c:axId val="-40016496"/>
        <c:scaling>
          <c:orientation val="minMax"/>
        </c:scaling>
        <c:delete val="1"/>
        <c:axPos val="b"/>
        <c:majorTickMark val="out"/>
        <c:minorTickMark val="none"/>
        <c:tickLblPos val="none"/>
        <c:crossAx val="-40006160"/>
        <c:crosses val="autoZero"/>
        <c:auto val="1"/>
        <c:lblAlgn val="ctr"/>
        <c:lblOffset val="100"/>
        <c:noMultiLvlLbl val="0"/>
      </c:catAx>
    </c:plotArea>
    <c:legend>
      <c:legendPos val="r"/>
      <c:legendEntry>
        <c:idx val="4"/>
        <c:delete val="1"/>
      </c:legendEntry>
      <c:legendEntry>
        <c:idx val="5"/>
        <c:delete val="1"/>
      </c:legendEntry>
      <c:legendEntry>
        <c:idx val="6"/>
        <c:delete val="1"/>
      </c:legendEntry>
      <c:legendEntry>
        <c:idx val="7"/>
        <c:delete val="1"/>
      </c:legendEntry>
      <c:layout/>
      <c:overlay val="0"/>
    </c:legend>
    <c:plotVisOnly val="1"/>
    <c:dispBlanksAs val="gap"/>
    <c:showDLblsOverMax val="0"/>
  </c:chart>
  <c:printSettings>
    <c:headerFooter/>
    <c:pageMargins b="0.75000000000000377" l="0.70000000000000062" r="0.70000000000000062" t="0.75000000000000377" header="0.30000000000000032" footer="0.30000000000000032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'Dual-stage Avg (2)'!$U$2</c:f>
              <c:strCache>
                <c:ptCount val="1"/>
                <c:pt idx="0">
                  <c:v>Humerus</c:v>
                </c:pt>
              </c:strCache>
            </c:strRef>
          </c:tx>
          <c:cat>
            <c:numRef>
              <c:f>'Dual-stage Avg (2)'!$V$1:$AK$1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Avg (2)'!$V$2:$AK$2</c:f>
              <c:numCache>
                <c:formatCode>General</c:formatCode>
                <c:ptCount val="16"/>
                <c:pt idx="0">
                  <c:v>18.367975209185719</c:v>
                </c:pt>
                <c:pt idx="1">
                  <c:v>18.731406411190527</c:v>
                </c:pt>
                <c:pt idx="2">
                  <c:v>19.102295409958145</c:v>
                </c:pt>
                <c:pt idx="3">
                  <c:v>19.456167061130124</c:v>
                </c:pt>
                <c:pt idx="4">
                  <c:v>19.793272024261647</c:v>
                </c:pt>
                <c:pt idx="5">
                  <c:v>20.111851552264522</c:v>
                </c:pt>
                <c:pt idx="6">
                  <c:v>20.407318801391988</c:v>
                </c:pt>
                <c:pt idx="7">
                  <c:v>20.679382637818453</c:v>
                </c:pt>
                <c:pt idx="8">
                  <c:v>20.928711424858651</c:v>
                </c:pt>
                <c:pt idx="9">
                  <c:v>21.156289332282306</c:v>
                </c:pt>
                <c:pt idx="10">
                  <c:v>21.364428468997357</c:v>
                </c:pt>
                <c:pt idx="11">
                  <c:v>21.554441344388501</c:v>
                </c:pt>
                <c:pt idx="12">
                  <c:v>21.73000252811638</c:v>
                </c:pt>
                <c:pt idx="13">
                  <c:v>21.894588495706437</c:v>
                </c:pt>
                <c:pt idx="14">
                  <c:v>22.05326679299781</c:v>
                </c:pt>
                <c:pt idx="15">
                  <c:v>22.176295234037912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'Dual-stage Avg (2)'!$U$3</c:f>
              <c:strCache>
                <c:ptCount val="1"/>
                <c:pt idx="0">
                  <c:v>Forearm</c:v>
                </c:pt>
              </c:strCache>
            </c:strRef>
          </c:tx>
          <c:cat>
            <c:numRef>
              <c:f>'Dual-stage Avg (2)'!$V$1:$AK$1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Avg (2)'!$V$3:$AK$3</c:f>
              <c:numCache>
                <c:formatCode>General</c:formatCode>
                <c:ptCount val="16"/>
                <c:pt idx="0">
                  <c:v>18.367975209185719</c:v>
                </c:pt>
                <c:pt idx="1">
                  <c:v>18.674145275756011</c:v>
                </c:pt>
                <c:pt idx="2">
                  <c:v>18.918136065331712</c:v>
                </c:pt>
                <c:pt idx="3">
                  <c:v>19.132483010309389</c:v>
                </c:pt>
                <c:pt idx="4">
                  <c:v>19.328674436756565</c:v>
                </c:pt>
                <c:pt idx="5">
                  <c:v>19.516055311507539</c:v>
                </c:pt>
                <c:pt idx="6">
                  <c:v>19.695191373732055</c:v>
                </c:pt>
                <c:pt idx="7">
                  <c:v>19.868087161322027</c:v>
                </c:pt>
                <c:pt idx="8">
                  <c:v>20.034671604917708</c:v>
                </c:pt>
                <c:pt idx="9">
                  <c:v>20.194285821348235</c:v>
                </c:pt>
                <c:pt idx="10">
                  <c:v>20.348535173971847</c:v>
                </c:pt>
                <c:pt idx="11">
                  <c:v>20.497944249378655</c:v>
                </c:pt>
                <c:pt idx="12">
                  <c:v>20.642841792554311</c:v>
                </c:pt>
                <c:pt idx="13">
                  <c:v>20.781063891913011</c:v>
                </c:pt>
                <c:pt idx="14">
                  <c:v>20.918702787794306</c:v>
                </c:pt>
                <c:pt idx="15">
                  <c:v>21.062338408501073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'Dual-stage Avg (2)'!$U$4</c:f>
              <c:strCache>
                <c:ptCount val="1"/>
                <c:pt idx="0">
                  <c:v>Both</c:v>
                </c:pt>
              </c:strCache>
            </c:strRef>
          </c:tx>
          <c:cat>
            <c:numRef>
              <c:f>'Dual-stage Avg (2)'!$V$1:$AK$1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Avg (2)'!$V$4:$AK$4</c:f>
              <c:numCache>
                <c:formatCode>General</c:formatCode>
                <c:ptCount val="16"/>
                <c:pt idx="0">
                  <c:v>18.367975209185719</c:v>
                </c:pt>
                <c:pt idx="1">
                  <c:v>18.470172180087868</c:v>
                </c:pt>
                <c:pt idx="2">
                  <c:v>18.552672762025761</c:v>
                </c:pt>
                <c:pt idx="3">
                  <c:v>18.639398834799628</c:v>
                </c:pt>
                <c:pt idx="4">
                  <c:v>18.729577650011723</c:v>
                </c:pt>
                <c:pt idx="5">
                  <c:v>18.824527141459225</c:v>
                </c:pt>
                <c:pt idx="6">
                  <c:v>18.922394421734715</c:v>
                </c:pt>
                <c:pt idx="7">
                  <c:v>19.021791098401241</c:v>
                </c:pt>
                <c:pt idx="8">
                  <c:v>19.122275604373918</c:v>
                </c:pt>
                <c:pt idx="9">
                  <c:v>19.224457153559605</c:v>
                </c:pt>
                <c:pt idx="10">
                  <c:v>19.329591191439842</c:v>
                </c:pt>
                <c:pt idx="11">
                  <c:v>19.437284134913018</c:v>
                </c:pt>
                <c:pt idx="12">
                  <c:v>19.546936180508304</c:v>
                </c:pt>
                <c:pt idx="13">
                  <c:v>19.659026115705284</c:v>
                </c:pt>
                <c:pt idx="14">
                  <c:v>19.772614153028236</c:v>
                </c:pt>
                <c:pt idx="15">
                  <c:v>19.886308254677168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39989840"/>
        <c:axId val="-40003440"/>
      </c:lineChart>
      <c:catAx>
        <c:axId val="-399898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40003440"/>
        <c:crosses val="autoZero"/>
        <c:auto val="1"/>
        <c:lblAlgn val="ctr"/>
        <c:lblOffset val="100"/>
        <c:noMultiLvlLbl val="0"/>
      </c:catAx>
      <c:valAx>
        <c:axId val="-400034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3998984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377" l="0.70000000000000062" r="0.70000000000000062" t="0.75000000000000377" header="0.30000000000000032" footer="0.30000000000000032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'Multipos EMG+ACC Best (2)'!$U$5</c:f>
              <c:strCache>
                <c:ptCount val="1"/>
                <c:pt idx="0">
                  <c:v>W/O</c:v>
                </c:pt>
              </c:strCache>
            </c:strRef>
          </c:tx>
          <c:cat>
            <c:numRef>
              <c:f>'Multipos EMG+ACC Best (2)'!$V$4:$AK$4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'Multipos EMG+ACC Best (2)'!$V$5:$AK$5</c:f>
              <c:numCache>
                <c:formatCode>General</c:formatCode>
                <c:ptCount val="16"/>
                <c:pt idx="0">
                  <c:v>3.2572360015515911</c:v>
                </c:pt>
                <c:pt idx="1">
                  <c:v>3.2647731371375821</c:v>
                </c:pt>
                <c:pt idx="2">
                  <c:v>3.3011684498909055</c:v>
                </c:pt>
                <c:pt idx="3">
                  <c:v>4.1231720763626853</c:v>
                </c:pt>
                <c:pt idx="4">
                  <c:v>4.6683347478860693</c:v>
                </c:pt>
                <c:pt idx="5">
                  <c:v>5.3831973066690884</c:v>
                </c:pt>
                <c:pt idx="6">
                  <c:v>6.215486334194317</c:v>
                </c:pt>
                <c:pt idx="7">
                  <c:v>7.0454127734402068</c:v>
                </c:pt>
                <c:pt idx="8">
                  <c:v>7.8011312982395129</c:v>
                </c:pt>
                <c:pt idx="9">
                  <c:v>8.6690687565216926</c:v>
                </c:pt>
                <c:pt idx="10">
                  <c:v>9.5177449460384018</c:v>
                </c:pt>
                <c:pt idx="11">
                  <c:v>10.447774170375004</c:v>
                </c:pt>
                <c:pt idx="12">
                  <c:v>11.414017444300907</c:v>
                </c:pt>
                <c:pt idx="13">
                  <c:v>12.408384233884487</c:v>
                </c:pt>
                <c:pt idx="14">
                  <c:v>13.536829092013202</c:v>
                </c:pt>
                <c:pt idx="15">
                  <c:v>14.746645454683616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'Multipos EMG+ACC Best (2)'!$U$6</c:f>
              <c:strCache>
                <c:ptCount val="1"/>
                <c:pt idx="0">
                  <c:v>Humerus</c:v>
                </c:pt>
              </c:strCache>
            </c:strRef>
          </c:tx>
          <c:cat>
            <c:numRef>
              <c:f>'Multipos EMG+ACC Best (2)'!$V$4:$AK$4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'Multipos EMG+ACC Best (2)'!$V$6:$AK$6</c:f>
              <c:numCache>
                <c:formatCode>General</c:formatCode>
                <c:ptCount val="16"/>
                <c:pt idx="0">
                  <c:v>3.5844870741227202</c:v>
                </c:pt>
                <c:pt idx="1">
                  <c:v>2.8073198399742698</c:v>
                </c:pt>
                <c:pt idx="2">
                  <c:v>3.1058445873310898</c:v>
                </c:pt>
                <c:pt idx="3">
                  <c:v>3.34527493885779</c:v>
                </c:pt>
                <c:pt idx="4">
                  <c:v>3.8398839487988701</c:v>
                </c:pt>
                <c:pt idx="5">
                  <c:v>4.3275377023205097</c:v>
                </c:pt>
                <c:pt idx="6">
                  <c:v>4.9461551165854898</c:v>
                </c:pt>
                <c:pt idx="7">
                  <c:v>5.50663478775685</c:v>
                </c:pt>
                <c:pt idx="8">
                  <c:v>6.1448955364898499</c:v>
                </c:pt>
                <c:pt idx="9">
                  <c:v>6.8330175173952901</c:v>
                </c:pt>
                <c:pt idx="10">
                  <c:v>7.6309337633947898</c:v>
                </c:pt>
                <c:pt idx="11">
                  <c:v>8.4284967443172594</c:v>
                </c:pt>
                <c:pt idx="12">
                  <c:v>9.3780754834935998</c:v>
                </c:pt>
                <c:pt idx="13">
                  <c:v>10.561069117691099</c:v>
                </c:pt>
                <c:pt idx="14">
                  <c:v>11.611807638895099</c:v>
                </c:pt>
                <c:pt idx="15">
                  <c:v>12.886039676862699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'Multipos EMG+ACC Best (2)'!$U$7</c:f>
              <c:strCache>
                <c:ptCount val="1"/>
                <c:pt idx="0">
                  <c:v>Forearm</c:v>
                </c:pt>
              </c:strCache>
            </c:strRef>
          </c:tx>
          <c:cat>
            <c:numRef>
              <c:f>'Multipos EMG+ACC Best (2)'!$V$4:$AK$4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'Multipos EMG+ACC Best (2)'!$V$7:$AK$7</c:f>
              <c:numCache>
                <c:formatCode>General</c:formatCode>
                <c:ptCount val="16"/>
                <c:pt idx="0">
                  <c:v>1.15330520393812</c:v>
                </c:pt>
                <c:pt idx="1">
                  <c:v>0.93998870118273103</c:v>
                </c:pt>
                <c:pt idx="2">
                  <c:v>1.4655587416301901</c:v>
                </c:pt>
                <c:pt idx="3">
                  <c:v>2.1149219423343801</c:v>
                </c:pt>
                <c:pt idx="4">
                  <c:v>2.6835151548500198</c:v>
                </c:pt>
                <c:pt idx="5">
                  <c:v>2.9720118120952601</c:v>
                </c:pt>
                <c:pt idx="6">
                  <c:v>3.3695353372277399</c:v>
                </c:pt>
                <c:pt idx="7">
                  <c:v>4.0695372266952301</c:v>
                </c:pt>
                <c:pt idx="8">
                  <c:v>4.6152373684682004</c:v>
                </c:pt>
                <c:pt idx="9">
                  <c:v>5.2139420723760903</c:v>
                </c:pt>
                <c:pt idx="10">
                  <c:v>5.9852794052451603</c:v>
                </c:pt>
                <c:pt idx="11">
                  <c:v>6.6765755720359099</c:v>
                </c:pt>
                <c:pt idx="12">
                  <c:v>7.6650501964094602</c:v>
                </c:pt>
                <c:pt idx="13">
                  <c:v>8.52304303056024</c:v>
                </c:pt>
                <c:pt idx="14">
                  <c:v>9.4065083638960498</c:v>
                </c:pt>
                <c:pt idx="15">
                  <c:v>10.4603257132281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'Multipos EMG+ACC Best (2)'!$U$8</c:f>
              <c:strCache>
                <c:ptCount val="1"/>
                <c:pt idx="0">
                  <c:v>Both</c:v>
                </c:pt>
              </c:strCache>
            </c:strRef>
          </c:tx>
          <c:cat>
            <c:numRef>
              <c:f>'Multipos EMG+ACC Best (2)'!$V$4:$AK$4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'Multipos EMG+ACC Best (2)'!$V$8:$AK$8</c:f>
              <c:numCache>
                <c:formatCode>General</c:formatCode>
                <c:ptCount val="16"/>
                <c:pt idx="0">
                  <c:v>0.21294780869249</c:v>
                </c:pt>
                <c:pt idx="1">
                  <c:v>1.2390884405809801</c:v>
                </c:pt>
                <c:pt idx="2">
                  <c:v>1.44965442629916</c:v>
                </c:pt>
                <c:pt idx="3">
                  <c:v>1.76405791185714</c:v>
                </c:pt>
                <c:pt idx="4">
                  <c:v>2.0345990589455498</c:v>
                </c:pt>
                <c:pt idx="5">
                  <c:v>2.3524903382728901</c:v>
                </c:pt>
                <c:pt idx="6">
                  <c:v>2.8105967631176001</c:v>
                </c:pt>
                <c:pt idx="7">
                  <c:v>3.1493393565079102</c:v>
                </c:pt>
                <c:pt idx="8">
                  <c:v>3.6521562858914498</c:v>
                </c:pt>
                <c:pt idx="9">
                  <c:v>4.2635536801174601</c:v>
                </c:pt>
                <c:pt idx="10">
                  <c:v>4.88682897990605</c:v>
                </c:pt>
                <c:pt idx="11">
                  <c:v>5.5390660077668299</c:v>
                </c:pt>
                <c:pt idx="12">
                  <c:v>6.1543590813216298</c:v>
                </c:pt>
                <c:pt idx="13">
                  <c:v>6.9622799573846503</c:v>
                </c:pt>
                <c:pt idx="14">
                  <c:v>7.8737435950043801</c:v>
                </c:pt>
                <c:pt idx="15">
                  <c:v>8.8675044610870106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0005072"/>
        <c:axId val="-40004528"/>
      </c:lineChart>
      <c:catAx>
        <c:axId val="-400050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40004528"/>
        <c:crosses val="autoZero"/>
        <c:auto val="1"/>
        <c:lblAlgn val="ctr"/>
        <c:lblOffset val="100"/>
        <c:noMultiLvlLbl val="0"/>
      </c:catAx>
      <c:valAx>
        <c:axId val="-400045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00507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377" l="0.70000000000000062" r="0.70000000000000062" t="0.75000000000000377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'dual stage 2 trials'!$J$55:$N$55</c:f>
              <c:numCache>
                <c:formatCode>General</c:formatCode>
                <c:ptCount val="5"/>
                <c:pt idx="0">
                  <c:v>0.42797438059126619</c:v>
                </c:pt>
                <c:pt idx="1">
                  <c:v>9.7555793435892935E-2</c:v>
                </c:pt>
                <c:pt idx="2">
                  <c:v>0.17465271336446853</c:v>
                </c:pt>
                <c:pt idx="3">
                  <c:v>0.26597545287530899</c:v>
                </c:pt>
                <c:pt idx="4">
                  <c:v>0.9221171125351777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51673104"/>
        <c:axId val="-51685616"/>
      </c:lineChart>
      <c:catAx>
        <c:axId val="-51673104"/>
        <c:scaling>
          <c:orientation val="minMax"/>
        </c:scaling>
        <c:delete val="0"/>
        <c:axPos val="b"/>
        <c:majorTickMark val="out"/>
        <c:minorTickMark val="none"/>
        <c:tickLblPos val="nextTo"/>
        <c:crossAx val="-51685616"/>
        <c:crosses val="autoZero"/>
        <c:auto val="1"/>
        <c:lblAlgn val="ctr"/>
        <c:lblOffset val="100"/>
        <c:noMultiLvlLbl val="0"/>
      </c:catAx>
      <c:valAx>
        <c:axId val="-516856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5167310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0572797965471765"/>
          <c:y val="7.9467301687805914E-2"/>
          <c:w val="0.16371301413410291"/>
          <c:h val="9.3451710736043206E-2"/>
        </c:manualLayout>
      </c:layout>
      <c:overlay val="0"/>
    </c:legend>
    <c:plotVisOnly val="1"/>
    <c:dispBlanksAs val="gap"/>
    <c:showDLblsOverMax val="0"/>
  </c:chart>
  <c:printSettings>
    <c:headerFooter/>
    <c:pageMargins b="0.75000000000000622" l="0.70000000000000062" r="0.70000000000000062" t="0.75000000000000622" header="0.30000000000000032" footer="0.30000000000000032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'Dual-stage Best (2)'!$U$2</c:f>
              <c:strCache>
                <c:ptCount val="1"/>
                <c:pt idx="0">
                  <c:v>Humerus</c:v>
                </c:pt>
              </c:strCache>
            </c:strRef>
          </c:tx>
          <c:cat>
            <c:numRef>
              <c:f>'Dual-stage Best (2)'!$V$1:$AK$1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Best (2)'!$V$2:$AK$2</c:f>
              <c:numCache>
                <c:formatCode>General</c:formatCode>
                <c:ptCount val="16"/>
                <c:pt idx="0">
                  <c:v>3.2572360015515911</c:v>
                </c:pt>
                <c:pt idx="1">
                  <c:v>4.1793798120728187</c:v>
                </c:pt>
                <c:pt idx="2">
                  <c:v>5.1548322395736319</c:v>
                </c:pt>
                <c:pt idx="3">
                  <c:v>6.1097935321900234</c:v>
                </c:pt>
                <c:pt idx="4">
                  <c:v>7.2463392812718741</c:v>
                </c:pt>
                <c:pt idx="5">
                  <c:v>8.2882703981860679</c:v>
                </c:pt>
                <c:pt idx="6">
                  <c:v>9.2734834294269124</c:v>
                </c:pt>
                <c:pt idx="7">
                  <c:v>10.174391210085261</c:v>
                </c:pt>
                <c:pt idx="8">
                  <c:v>11.193716367568317</c:v>
                </c:pt>
                <c:pt idx="9">
                  <c:v>12.375485712456904</c:v>
                </c:pt>
                <c:pt idx="10">
                  <c:v>13.608574109757109</c:v>
                </c:pt>
                <c:pt idx="11">
                  <c:v>14.850926203228482</c:v>
                </c:pt>
                <c:pt idx="12">
                  <c:v>16.282310753810226</c:v>
                </c:pt>
                <c:pt idx="13">
                  <c:v>17.956148493485188</c:v>
                </c:pt>
                <c:pt idx="14">
                  <c:v>19.939882266587478</c:v>
                </c:pt>
                <c:pt idx="15">
                  <c:v>22.176295234037912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'Dual-stage Best (2)'!$U$3</c:f>
              <c:strCache>
                <c:ptCount val="1"/>
                <c:pt idx="0">
                  <c:v>Forearm</c:v>
                </c:pt>
              </c:strCache>
            </c:strRef>
          </c:tx>
          <c:cat>
            <c:numRef>
              <c:f>'Dual-stage Best (2)'!$V$1:$AK$1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Best (2)'!$V$3:$AK$3</c:f>
              <c:numCache>
                <c:formatCode>General</c:formatCode>
                <c:ptCount val="16"/>
                <c:pt idx="0">
                  <c:v>3.2572360015515911</c:v>
                </c:pt>
                <c:pt idx="1">
                  <c:v>4.2829771133792294</c:v>
                </c:pt>
                <c:pt idx="2">
                  <c:v>5.2857328621644504</c:v>
                </c:pt>
                <c:pt idx="3">
                  <c:v>6.1907532372900382</c:v>
                </c:pt>
                <c:pt idx="4">
                  <c:v>7.0790386398056357</c:v>
                </c:pt>
                <c:pt idx="5">
                  <c:v>7.8684722414644579</c:v>
                </c:pt>
                <c:pt idx="6">
                  <c:v>8.7599972328007603</c:v>
                </c:pt>
                <c:pt idx="7">
                  <c:v>9.5892589504093912</c:v>
                </c:pt>
                <c:pt idx="8">
                  <c:v>10.569729312302782</c:v>
                </c:pt>
                <c:pt idx="9">
                  <c:v>11.488126617795192</c:v>
                </c:pt>
                <c:pt idx="10">
                  <c:v>12.728357699551166</c:v>
                </c:pt>
                <c:pt idx="11">
                  <c:v>14.017787466336779</c:v>
                </c:pt>
                <c:pt idx="12">
                  <c:v>15.37348197949529</c:v>
                </c:pt>
                <c:pt idx="13">
                  <c:v>17.044916829033326</c:v>
                </c:pt>
                <c:pt idx="14">
                  <c:v>18.829896122018877</c:v>
                </c:pt>
                <c:pt idx="15">
                  <c:v>21.062338408501073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'Dual-stage Best (2)'!$U$4</c:f>
              <c:strCache>
                <c:ptCount val="1"/>
                <c:pt idx="0">
                  <c:v>Both</c:v>
                </c:pt>
              </c:strCache>
            </c:strRef>
          </c:tx>
          <c:cat>
            <c:numRef>
              <c:f>'Dual-stage Best (2)'!$V$1:$AK$1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Best (2)'!$V$4:$AK$4</c:f>
              <c:numCache>
                <c:formatCode>General</c:formatCode>
                <c:ptCount val="16"/>
                <c:pt idx="0">
                  <c:v>3.2572360015515911</c:v>
                </c:pt>
                <c:pt idx="1">
                  <c:v>4.3689512890978159</c:v>
                </c:pt>
                <c:pt idx="2">
                  <c:v>5.328077325248139</c:v>
                </c:pt>
                <c:pt idx="3">
                  <c:v>6.1546330120163217</c:v>
                </c:pt>
                <c:pt idx="4">
                  <c:v>6.9545182734004882</c:v>
                </c:pt>
                <c:pt idx="5">
                  <c:v>7.81718278729267</c:v>
                </c:pt>
                <c:pt idx="6">
                  <c:v>8.674368968990315</c:v>
                </c:pt>
                <c:pt idx="7">
                  <c:v>9.5288752144628539</c:v>
                </c:pt>
                <c:pt idx="8">
                  <c:v>10.384720940120852</c:v>
                </c:pt>
                <c:pt idx="9">
                  <c:v>11.384645619758215</c:v>
                </c:pt>
                <c:pt idx="10">
                  <c:v>12.227111453154265</c:v>
                </c:pt>
                <c:pt idx="11">
                  <c:v>13.399958343820277</c:v>
                </c:pt>
                <c:pt idx="12">
                  <c:v>14.792463345989537</c:v>
                </c:pt>
                <c:pt idx="13">
                  <c:v>16.316952539798905</c:v>
                </c:pt>
                <c:pt idx="14">
                  <c:v>17.953037866093375</c:v>
                </c:pt>
                <c:pt idx="15">
                  <c:v>19.886308254677168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39998544"/>
        <c:axId val="-40001808"/>
      </c:lineChart>
      <c:catAx>
        <c:axId val="-399985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40001808"/>
        <c:crosses val="autoZero"/>
        <c:auto val="1"/>
        <c:lblAlgn val="ctr"/>
        <c:lblOffset val="100"/>
        <c:noMultiLvlLbl val="0"/>
      </c:catAx>
      <c:valAx>
        <c:axId val="-400018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3999854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377" l="0.70000000000000062" r="0.70000000000000062" t="0.75000000000000377" header="0.30000000000000032" footer="0.30000000000000032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'EMG+ACC Best Summary (2)'!$B$3</c:f>
              <c:strCache>
                <c:ptCount val="1"/>
                <c:pt idx="0">
                  <c:v>W/O</c:v>
                </c:pt>
              </c:strCache>
            </c:strRef>
          </c:tx>
          <c:cat>
            <c:numRef>
              <c:f>'EMG+ACC Best Summary (2)'!$C$2:$R$2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 (2)'!$C$3:$R$3</c:f>
              <c:numCache>
                <c:formatCode>General</c:formatCode>
                <c:ptCount val="16"/>
                <c:pt idx="0">
                  <c:v>3.2572360015515911</c:v>
                </c:pt>
                <c:pt idx="1">
                  <c:v>3.2647731371375821</c:v>
                </c:pt>
                <c:pt idx="2">
                  <c:v>3.3011684498909055</c:v>
                </c:pt>
                <c:pt idx="3">
                  <c:v>4.1231720763626853</c:v>
                </c:pt>
                <c:pt idx="4">
                  <c:v>4.6683347478860693</c:v>
                </c:pt>
                <c:pt idx="5">
                  <c:v>5.3831973066690884</c:v>
                </c:pt>
                <c:pt idx="6">
                  <c:v>6.215486334194317</c:v>
                </c:pt>
                <c:pt idx="7">
                  <c:v>7.0454127734402068</c:v>
                </c:pt>
                <c:pt idx="8">
                  <c:v>7.8011312982395129</c:v>
                </c:pt>
                <c:pt idx="9">
                  <c:v>8.6690687565216926</c:v>
                </c:pt>
                <c:pt idx="10">
                  <c:v>9.5177449460384018</c:v>
                </c:pt>
                <c:pt idx="11">
                  <c:v>10.447774170375004</c:v>
                </c:pt>
                <c:pt idx="12">
                  <c:v>11.414017444300907</c:v>
                </c:pt>
                <c:pt idx="13">
                  <c:v>12.408384233884487</c:v>
                </c:pt>
                <c:pt idx="14">
                  <c:v>13.536829092013202</c:v>
                </c:pt>
                <c:pt idx="15">
                  <c:v>14.746645454683616</c:v>
                </c:pt>
              </c:numCache>
            </c:numRef>
          </c:val>
          <c:smooth val="0"/>
        </c:ser>
        <c:ser>
          <c:idx val="1"/>
          <c:order val="1"/>
          <c:tx>
            <c:v>Humerus Multipos</c:v>
          </c:tx>
          <c:cat>
            <c:numRef>
              <c:f>'EMG+ACC Best Summary (2)'!$C$2:$R$2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 (2)'!$C$4:$R$4</c:f>
              <c:numCache>
                <c:formatCode>General</c:formatCode>
                <c:ptCount val="16"/>
                <c:pt idx="0">
                  <c:v>3.5844870741227202</c:v>
                </c:pt>
                <c:pt idx="1">
                  <c:v>2.8073198399742698</c:v>
                </c:pt>
                <c:pt idx="2">
                  <c:v>3.1058445873310898</c:v>
                </c:pt>
                <c:pt idx="3">
                  <c:v>3.34527493885779</c:v>
                </c:pt>
                <c:pt idx="4">
                  <c:v>3.8398839487988701</c:v>
                </c:pt>
                <c:pt idx="5">
                  <c:v>4.3275377023205097</c:v>
                </c:pt>
                <c:pt idx="6">
                  <c:v>4.9461551165854898</c:v>
                </c:pt>
                <c:pt idx="7">
                  <c:v>5.50663478775685</c:v>
                </c:pt>
                <c:pt idx="8">
                  <c:v>6.1448955364898499</c:v>
                </c:pt>
                <c:pt idx="9">
                  <c:v>6.8330175173952901</c:v>
                </c:pt>
                <c:pt idx="10">
                  <c:v>7.6309337633947898</c:v>
                </c:pt>
                <c:pt idx="11">
                  <c:v>8.4284967443172594</c:v>
                </c:pt>
                <c:pt idx="12">
                  <c:v>9.3780754834935998</c:v>
                </c:pt>
                <c:pt idx="13">
                  <c:v>10.561069117691099</c:v>
                </c:pt>
                <c:pt idx="14">
                  <c:v>11.611807638895099</c:v>
                </c:pt>
                <c:pt idx="15">
                  <c:v>12.886039676862699</c:v>
                </c:pt>
              </c:numCache>
            </c:numRef>
          </c:val>
          <c:smooth val="0"/>
        </c:ser>
        <c:ser>
          <c:idx val="2"/>
          <c:order val="2"/>
          <c:tx>
            <c:v>Forearm Multipos</c:v>
          </c:tx>
          <c:cat>
            <c:numRef>
              <c:f>'EMG+ACC Best Summary (2)'!$C$2:$R$2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 (2)'!$C$5:$R$5</c:f>
              <c:numCache>
                <c:formatCode>General</c:formatCode>
                <c:ptCount val="16"/>
                <c:pt idx="0">
                  <c:v>1.15330520393812</c:v>
                </c:pt>
                <c:pt idx="1">
                  <c:v>0.93998870118273103</c:v>
                </c:pt>
                <c:pt idx="2">
                  <c:v>1.4655587416301901</c:v>
                </c:pt>
                <c:pt idx="3">
                  <c:v>2.1149219423343801</c:v>
                </c:pt>
                <c:pt idx="4">
                  <c:v>2.6835151548500198</c:v>
                </c:pt>
                <c:pt idx="5">
                  <c:v>2.9720118120952601</c:v>
                </c:pt>
                <c:pt idx="6">
                  <c:v>3.3695353372277399</c:v>
                </c:pt>
                <c:pt idx="7">
                  <c:v>4.0695372266952301</c:v>
                </c:pt>
                <c:pt idx="8">
                  <c:v>4.6152373684682004</c:v>
                </c:pt>
                <c:pt idx="9">
                  <c:v>5.2139420723760903</c:v>
                </c:pt>
                <c:pt idx="10">
                  <c:v>5.9852794052451603</c:v>
                </c:pt>
                <c:pt idx="11">
                  <c:v>6.6765755720359099</c:v>
                </c:pt>
                <c:pt idx="12">
                  <c:v>7.6650501964094602</c:v>
                </c:pt>
                <c:pt idx="13">
                  <c:v>8.52304303056024</c:v>
                </c:pt>
                <c:pt idx="14">
                  <c:v>9.4065083638960498</c:v>
                </c:pt>
                <c:pt idx="15">
                  <c:v>10.4603257132281</c:v>
                </c:pt>
              </c:numCache>
            </c:numRef>
          </c:val>
          <c:smooth val="0"/>
        </c:ser>
        <c:ser>
          <c:idx val="3"/>
          <c:order val="3"/>
          <c:tx>
            <c:v>Both Multipos</c:v>
          </c:tx>
          <c:cat>
            <c:numRef>
              <c:f>'EMG+ACC Best Summary (2)'!$C$2:$R$2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 (2)'!$C$6:$R$6</c:f>
              <c:numCache>
                <c:formatCode>General</c:formatCode>
                <c:ptCount val="16"/>
                <c:pt idx="0">
                  <c:v>0.21294780869249</c:v>
                </c:pt>
                <c:pt idx="1">
                  <c:v>1.2390884405809801</c:v>
                </c:pt>
                <c:pt idx="2">
                  <c:v>1.44965442629916</c:v>
                </c:pt>
                <c:pt idx="3">
                  <c:v>1.76405791185714</c:v>
                </c:pt>
                <c:pt idx="4">
                  <c:v>2.0345990589455498</c:v>
                </c:pt>
                <c:pt idx="5">
                  <c:v>2.3524903382728901</c:v>
                </c:pt>
                <c:pt idx="6">
                  <c:v>2.8105967631176001</c:v>
                </c:pt>
                <c:pt idx="7">
                  <c:v>3.1493393565079102</c:v>
                </c:pt>
                <c:pt idx="8">
                  <c:v>3.6521562858914498</c:v>
                </c:pt>
                <c:pt idx="9">
                  <c:v>4.2635536801174601</c:v>
                </c:pt>
                <c:pt idx="10">
                  <c:v>4.88682897990605</c:v>
                </c:pt>
                <c:pt idx="11">
                  <c:v>5.5390660077668299</c:v>
                </c:pt>
                <c:pt idx="12">
                  <c:v>6.1543590813216298</c:v>
                </c:pt>
                <c:pt idx="13">
                  <c:v>6.9622799573846503</c:v>
                </c:pt>
                <c:pt idx="14">
                  <c:v>7.8737435950043801</c:v>
                </c:pt>
                <c:pt idx="15">
                  <c:v>8.8675044610870106</c:v>
                </c:pt>
              </c:numCache>
            </c:numRef>
          </c:val>
          <c:smooth val="0"/>
        </c:ser>
        <c:ser>
          <c:idx val="4"/>
          <c:order val="4"/>
          <c:tx>
            <c:v>Humerus Dual-Stage</c:v>
          </c:tx>
          <c:cat>
            <c:numRef>
              <c:f>'EMG+ACC Best Summary (2)'!$C$2:$R$2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 (2)'!$C$7:$R$7</c:f>
              <c:numCache>
                <c:formatCode>General</c:formatCode>
                <c:ptCount val="16"/>
                <c:pt idx="0">
                  <c:v>3.2572360015515911</c:v>
                </c:pt>
                <c:pt idx="1">
                  <c:v>4.1793798120728187</c:v>
                </c:pt>
                <c:pt idx="2">
                  <c:v>5.1548322395736319</c:v>
                </c:pt>
                <c:pt idx="3">
                  <c:v>6.1097935321900234</c:v>
                </c:pt>
                <c:pt idx="4">
                  <c:v>7.2463392812718741</c:v>
                </c:pt>
                <c:pt idx="5">
                  <c:v>8.2882703981860679</c:v>
                </c:pt>
                <c:pt idx="6">
                  <c:v>9.2734834294269124</c:v>
                </c:pt>
                <c:pt idx="7">
                  <c:v>10.174391210085261</c:v>
                </c:pt>
                <c:pt idx="8">
                  <c:v>11.193716367568317</c:v>
                </c:pt>
                <c:pt idx="9">
                  <c:v>12.375485712456904</c:v>
                </c:pt>
                <c:pt idx="10">
                  <c:v>13.608574109757109</c:v>
                </c:pt>
                <c:pt idx="11">
                  <c:v>14.850926203228482</c:v>
                </c:pt>
                <c:pt idx="12">
                  <c:v>16.282310753810226</c:v>
                </c:pt>
                <c:pt idx="13">
                  <c:v>17.956148493485188</c:v>
                </c:pt>
                <c:pt idx="14">
                  <c:v>19.939882266587478</c:v>
                </c:pt>
                <c:pt idx="15">
                  <c:v>22.176295234037912</c:v>
                </c:pt>
              </c:numCache>
            </c:numRef>
          </c:val>
          <c:smooth val="0"/>
        </c:ser>
        <c:ser>
          <c:idx val="5"/>
          <c:order val="5"/>
          <c:tx>
            <c:v>Forearm Dual-Stage</c:v>
          </c:tx>
          <c:cat>
            <c:numRef>
              <c:f>'EMG+ACC Best Summary (2)'!$C$2:$R$2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 (2)'!$C$8:$R$8</c:f>
              <c:numCache>
                <c:formatCode>General</c:formatCode>
                <c:ptCount val="16"/>
                <c:pt idx="0">
                  <c:v>3.2572360015515911</c:v>
                </c:pt>
                <c:pt idx="1">
                  <c:v>4.2829771133792294</c:v>
                </c:pt>
                <c:pt idx="2">
                  <c:v>5.2857328621644504</c:v>
                </c:pt>
                <c:pt idx="3">
                  <c:v>6.1907532372900382</c:v>
                </c:pt>
                <c:pt idx="4">
                  <c:v>7.0790386398056357</c:v>
                </c:pt>
                <c:pt idx="5">
                  <c:v>7.8684722414644579</c:v>
                </c:pt>
                <c:pt idx="6">
                  <c:v>8.7599972328007603</c:v>
                </c:pt>
                <c:pt idx="7">
                  <c:v>9.5892589504093912</c:v>
                </c:pt>
                <c:pt idx="8">
                  <c:v>10.569729312302782</c:v>
                </c:pt>
                <c:pt idx="9">
                  <c:v>11.488126617795192</c:v>
                </c:pt>
                <c:pt idx="10">
                  <c:v>12.728357699551166</c:v>
                </c:pt>
                <c:pt idx="11">
                  <c:v>14.017787466336779</c:v>
                </c:pt>
                <c:pt idx="12">
                  <c:v>15.37348197949529</c:v>
                </c:pt>
                <c:pt idx="13">
                  <c:v>17.044916829033326</c:v>
                </c:pt>
                <c:pt idx="14">
                  <c:v>18.829896122018877</c:v>
                </c:pt>
                <c:pt idx="15">
                  <c:v>21.062338408501073</c:v>
                </c:pt>
              </c:numCache>
            </c:numRef>
          </c:val>
          <c:smooth val="0"/>
        </c:ser>
        <c:ser>
          <c:idx val="6"/>
          <c:order val="6"/>
          <c:tx>
            <c:v>Both Dual-Stage</c:v>
          </c:tx>
          <c:cat>
            <c:numRef>
              <c:f>'EMG+ACC Best Summary (2)'!$C$2:$R$2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'EMG+ACC Best Summary (2)'!$C$9:$R$9</c:f>
              <c:numCache>
                <c:formatCode>General</c:formatCode>
                <c:ptCount val="16"/>
                <c:pt idx="0">
                  <c:v>3.2572360015515911</c:v>
                </c:pt>
                <c:pt idx="1">
                  <c:v>4.3689512890978159</c:v>
                </c:pt>
                <c:pt idx="2">
                  <c:v>5.328077325248139</c:v>
                </c:pt>
                <c:pt idx="3">
                  <c:v>6.1546330120163217</c:v>
                </c:pt>
                <c:pt idx="4">
                  <c:v>6.9545182734004882</c:v>
                </c:pt>
                <c:pt idx="5">
                  <c:v>7.81718278729267</c:v>
                </c:pt>
                <c:pt idx="6">
                  <c:v>8.674368968990315</c:v>
                </c:pt>
                <c:pt idx="7">
                  <c:v>9.5288752144628539</c:v>
                </c:pt>
                <c:pt idx="8">
                  <c:v>10.384720940120852</c:v>
                </c:pt>
                <c:pt idx="9">
                  <c:v>11.384645619758215</c:v>
                </c:pt>
                <c:pt idx="10">
                  <c:v>12.227111453154265</c:v>
                </c:pt>
                <c:pt idx="11">
                  <c:v>13.399958343820277</c:v>
                </c:pt>
                <c:pt idx="12">
                  <c:v>14.792463345989537</c:v>
                </c:pt>
                <c:pt idx="13">
                  <c:v>16.316952539798905</c:v>
                </c:pt>
                <c:pt idx="14">
                  <c:v>17.953037866093375</c:v>
                </c:pt>
                <c:pt idx="15">
                  <c:v>19.886308254677168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0000176"/>
        <c:axId val="-39999632"/>
      </c:lineChart>
      <c:catAx>
        <c:axId val="-400001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39999632"/>
        <c:crosses val="autoZero"/>
        <c:auto val="1"/>
        <c:lblAlgn val="ctr"/>
        <c:lblOffset val="100"/>
        <c:noMultiLvlLbl val="0"/>
      </c:catAx>
      <c:valAx>
        <c:axId val="-39999632"/>
        <c:scaling>
          <c:orientation val="minMax"/>
          <c:max val="30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00017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'Avg Pos Classification by ACC '!$T$4</c:f>
              <c:strCache>
                <c:ptCount val="1"/>
                <c:pt idx="0">
                  <c:v>Humerus</c:v>
                </c:pt>
              </c:strCache>
            </c:strRef>
          </c:tx>
          <c:val>
            <c:numRef>
              <c:f>'Avg Pos Classification by ACC '!$U$4:$AJ$4</c:f>
              <c:numCache>
                <c:formatCode>General</c:formatCode>
                <c:ptCount val="16"/>
                <c:pt idx="0">
                  <c:v>0</c:v>
                </c:pt>
                <c:pt idx="1">
                  <c:v>5.0316949817182097</c:v>
                </c:pt>
                <c:pt idx="2">
                  <c:v>9.9694216416596806</c:v>
                </c:pt>
                <c:pt idx="3">
                  <c:v>14.682622510821901</c:v>
                </c:pt>
                <c:pt idx="4">
                  <c:v>19.073779448183299</c:v>
                </c:pt>
                <c:pt idx="5">
                  <c:v>23.147276181897201</c:v>
                </c:pt>
                <c:pt idx="6">
                  <c:v>26.925793011414299</c:v>
                </c:pt>
                <c:pt idx="7">
                  <c:v>30.434896406950699</c:v>
                </c:pt>
                <c:pt idx="8">
                  <c:v>33.6926420099594</c:v>
                </c:pt>
                <c:pt idx="9">
                  <c:v>36.714863243792301</c:v>
                </c:pt>
                <c:pt idx="10">
                  <c:v>39.519698991941098</c:v>
                </c:pt>
                <c:pt idx="11">
                  <c:v>42.129395088820097</c:v>
                </c:pt>
                <c:pt idx="12">
                  <c:v>44.5607253453678</c:v>
                </c:pt>
                <c:pt idx="13">
                  <c:v>46.832236941291299</c:v>
                </c:pt>
                <c:pt idx="14">
                  <c:v>48.957025028295199</c:v>
                </c:pt>
                <c:pt idx="15">
                  <c:v>50.897695044735897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'Avg Pos Classification by ACC '!$T$5</c:f>
              <c:strCache>
                <c:ptCount val="1"/>
                <c:pt idx="0">
                  <c:v>Forearm</c:v>
                </c:pt>
              </c:strCache>
            </c:strRef>
          </c:tx>
          <c:val>
            <c:numRef>
              <c:f>'Avg Pos Classification by ACC '!$U$5:$AJ$5</c:f>
              <c:numCache>
                <c:formatCode>General</c:formatCode>
                <c:ptCount val="16"/>
                <c:pt idx="0">
                  <c:v>0</c:v>
                </c:pt>
                <c:pt idx="1">
                  <c:v>4.8365353567924396</c:v>
                </c:pt>
                <c:pt idx="2">
                  <c:v>9.3757087233929699</c:v>
                </c:pt>
                <c:pt idx="3">
                  <c:v>13.642269592346899</c:v>
                </c:pt>
                <c:pt idx="4">
                  <c:v>17.624680005370699</c:v>
                </c:pt>
                <c:pt idx="5">
                  <c:v>21.351137808891501</c:v>
                </c:pt>
                <c:pt idx="6">
                  <c:v>24.835941759612801</c:v>
                </c:pt>
                <c:pt idx="7">
                  <c:v>28.103014384893299</c:v>
                </c:pt>
                <c:pt idx="8">
                  <c:v>31.173995705458999</c:v>
                </c:pt>
                <c:pt idx="9">
                  <c:v>34.067719043097199</c:v>
                </c:pt>
                <c:pt idx="10">
                  <c:v>36.801478021860397</c:v>
                </c:pt>
                <c:pt idx="11">
                  <c:v>39.391199974416097</c:v>
                </c:pt>
                <c:pt idx="12">
                  <c:v>41.853590418329098</c:v>
                </c:pt>
                <c:pt idx="13">
                  <c:v>44.201482085491101</c:v>
                </c:pt>
                <c:pt idx="14">
                  <c:v>46.452727200789298</c:v>
                </c:pt>
                <c:pt idx="15">
                  <c:v>48.636187814508403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'Avg Pos Classification by ACC '!$T$6</c:f>
              <c:strCache>
                <c:ptCount val="1"/>
                <c:pt idx="0">
                  <c:v>Both</c:v>
                </c:pt>
              </c:strCache>
            </c:strRef>
          </c:tx>
          <c:val>
            <c:numRef>
              <c:f>'Avg Pos Classification by ACC '!$U$6:$AJ$6</c:f>
              <c:numCache>
                <c:formatCode>General</c:formatCode>
                <c:ptCount val="16"/>
                <c:pt idx="0">
                  <c:v>0</c:v>
                </c:pt>
                <c:pt idx="1">
                  <c:v>2.2053256809623498</c:v>
                </c:pt>
                <c:pt idx="2">
                  <c:v>4.4917136206731003</c:v>
                </c:pt>
                <c:pt idx="3">
                  <c:v>6.8132949681365096</c:v>
                </c:pt>
                <c:pt idx="4">
                  <c:v>9.1528005418319598</c:v>
                </c:pt>
                <c:pt idx="5">
                  <c:v>11.4981262127866</c:v>
                </c:pt>
                <c:pt idx="6">
                  <c:v>13.8439278695667</c:v>
                </c:pt>
                <c:pt idx="7">
                  <c:v>16.195834053659201</c:v>
                </c:pt>
                <c:pt idx="8">
                  <c:v>18.557627143682399</c:v>
                </c:pt>
                <c:pt idx="9">
                  <c:v>20.928704143797901</c:v>
                </c:pt>
                <c:pt idx="10">
                  <c:v>23.307092516213</c:v>
                </c:pt>
                <c:pt idx="11">
                  <c:v>25.691759635817501</c:v>
                </c:pt>
                <c:pt idx="12">
                  <c:v>28.081312148746399</c:v>
                </c:pt>
                <c:pt idx="13">
                  <c:v>30.477045333681101</c:v>
                </c:pt>
                <c:pt idx="14">
                  <c:v>32.8744605046166</c:v>
                </c:pt>
                <c:pt idx="15">
                  <c:v>35.283169527636502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39994736"/>
        <c:axId val="-39994192"/>
      </c:lineChart>
      <c:catAx>
        <c:axId val="-39994736"/>
        <c:scaling>
          <c:orientation val="minMax"/>
        </c:scaling>
        <c:delete val="0"/>
        <c:axPos val="b"/>
        <c:majorTickMark val="out"/>
        <c:minorTickMark val="none"/>
        <c:tickLblPos val="nextTo"/>
        <c:crossAx val="-39994192"/>
        <c:crosses val="autoZero"/>
        <c:auto val="1"/>
        <c:lblAlgn val="ctr"/>
        <c:lblOffset val="100"/>
        <c:noMultiLvlLbl val="0"/>
      </c:catAx>
      <c:valAx>
        <c:axId val="-399941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3999473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344" l="0.70000000000000062" r="0.70000000000000062" t="0.75000000000000344" header="0.30000000000000032" footer="0.30000000000000032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'Best Pos Classification by ACC'!$T$4</c:f>
              <c:strCache>
                <c:ptCount val="1"/>
                <c:pt idx="0">
                  <c:v>Humerus</c:v>
                </c:pt>
              </c:strCache>
            </c:strRef>
          </c:tx>
          <c:val>
            <c:numRef>
              <c:f>'Best Pos Classification by ACC'!$U$4:$AJ$4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0.28279104769379798</c:v>
                </c:pt>
                <c:pt idx="5">
                  <c:v>1.28605514055165</c:v>
                </c:pt>
                <c:pt idx="6">
                  <c:v>2.99956335980972</c:v>
                </c:pt>
                <c:pt idx="7">
                  <c:v>7.0420405246183799</c:v>
                </c:pt>
                <c:pt idx="8">
                  <c:v>11.1010044939077</c:v>
                </c:pt>
                <c:pt idx="9">
                  <c:v>16.101385280266001</c:v>
                </c:pt>
                <c:pt idx="10">
                  <c:v>22.1000440602898</c:v>
                </c:pt>
                <c:pt idx="11">
                  <c:v>27.756408198650298</c:v>
                </c:pt>
                <c:pt idx="12">
                  <c:v>33.632020133303598</c:v>
                </c:pt>
                <c:pt idx="13">
                  <c:v>39.116121651231303</c:v>
                </c:pt>
                <c:pt idx="14">
                  <c:v>44.936497446318299</c:v>
                </c:pt>
                <c:pt idx="15">
                  <c:v>50.897695044735897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'Best Pos Classification by ACC'!$T$5</c:f>
              <c:strCache>
                <c:ptCount val="1"/>
                <c:pt idx="0">
                  <c:v>Forearm</c:v>
                </c:pt>
              </c:strCache>
            </c:strRef>
          </c:tx>
          <c:val>
            <c:numRef>
              <c:f>'Best Pos Classification by ACC'!$U$5:$AJ$5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0.14279087821488201</c:v>
                </c:pt>
                <c:pt idx="6">
                  <c:v>0.97207175409558499</c:v>
                </c:pt>
                <c:pt idx="7">
                  <c:v>4.1982673618409896</c:v>
                </c:pt>
                <c:pt idx="8">
                  <c:v>7.7395237673614901</c:v>
                </c:pt>
                <c:pt idx="9">
                  <c:v>13.120069753964501</c:v>
                </c:pt>
                <c:pt idx="10">
                  <c:v>18.5651607119642</c:v>
                </c:pt>
                <c:pt idx="11">
                  <c:v>24.782246607049899</c:v>
                </c:pt>
                <c:pt idx="12">
                  <c:v>30.7514658256678</c:v>
                </c:pt>
                <c:pt idx="13">
                  <c:v>36.6149914331397</c:v>
                </c:pt>
                <c:pt idx="14">
                  <c:v>42.4609210747658</c:v>
                </c:pt>
                <c:pt idx="15">
                  <c:v>48.636187814508403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'Best Pos Classification by ACC'!$T$6</c:f>
              <c:strCache>
                <c:ptCount val="1"/>
                <c:pt idx="0">
                  <c:v>Both</c:v>
                </c:pt>
              </c:strCache>
            </c:strRef>
          </c:tx>
          <c:val>
            <c:numRef>
              <c:f>'Best Pos Classification by ACC'!$U$6:$AJ$6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1.1073970362477401</c:v>
                </c:pt>
                <c:pt idx="9">
                  <c:v>4.0147000506043096</c:v>
                </c:pt>
                <c:pt idx="10">
                  <c:v>8.1420857784001193</c:v>
                </c:pt>
                <c:pt idx="11">
                  <c:v>12.8842691455236</c:v>
                </c:pt>
                <c:pt idx="12">
                  <c:v>18.639927924540402</c:v>
                </c:pt>
                <c:pt idx="13">
                  <c:v>24.0152827239678</c:v>
                </c:pt>
                <c:pt idx="14">
                  <c:v>29.682797795835601</c:v>
                </c:pt>
                <c:pt idx="15">
                  <c:v>35.283169527636502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39992560"/>
        <c:axId val="-39992016"/>
      </c:lineChart>
      <c:catAx>
        <c:axId val="-39992560"/>
        <c:scaling>
          <c:orientation val="minMax"/>
        </c:scaling>
        <c:delete val="0"/>
        <c:axPos val="b"/>
        <c:majorTickMark val="out"/>
        <c:minorTickMark val="none"/>
        <c:tickLblPos val="nextTo"/>
        <c:crossAx val="-39992016"/>
        <c:crosses val="autoZero"/>
        <c:auto val="1"/>
        <c:lblAlgn val="ctr"/>
        <c:lblOffset val="100"/>
        <c:noMultiLvlLbl val="0"/>
      </c:catAx>
      <c:valAx>
        <c:axId val="-399920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3999256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366" l="0.70000000000000062" r="0.70000000000000062" t="0.75000000000000366" header="0.30000000000000032" footer="0.30000000000000032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4.1601263256727063E-2"/>
          <c:y val="2.8358480360425528E-2"/>
          <c:w val="0.82998499410569671"/>
          <c:h val="0.89808551034930661"/>
        </c:manualLayout>
      </c:layout>
      <c:lineChart>
        <c:grouping val="standard"/>
        <c:varyColors val="0"/>
        <c:ser>
          <c:idx val="0"/>
          <c:order val="0"/>
          <c:tx>
            <c:strRef>
              <c:f>'Multipos EMG+ACC Avg'!$U$2</c:f>
              <c:strCache>
                <c:ptCount val="1"/>
                <c:pt idx="0">
                  <c:v>W/O</c:v>
                </c:pt>
              </c:strCache>
            </c:strRef>
          </c:tx>
          <c:val>
            <c:numRef>
              <c:f>'Multipos EMG+ACC Avg'!$V$2:$AK$2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22.803905536966816</c:v>
                </c:pt>
                <c:pt idx="2">
                  <c:v>19.893437496135778</c:v>
                </c:pt>
                <c:pt idx="3">
                  <c:v>18.298121447077797</c:v>
                </c:pt>
                <c:pt idx="4">
                  <c:v>17.309437900754173</c:v>
                </c:pt>
                <c:pt idx="5">
                  <c:v>16.646441628627631</c:v>
                </c:pt>
                <c:pt idx="6">
                  <c:v>16.175270650802354</c:v>
                </c:pt>
                <c:pt idx="7">
                  <c:v>15.829466980022556</c:v>
                </c:pt>
                <c:pt idx="8">
                  <c:v>15.567828695545595</c:v>
                </c:pt>
                <c:pt idx="9">
                  <c:v>15.366653636811993</c:v>
                </c:pt>
                <c:pt idx="10">
                  <c:v>15.209327011817876</c:v>
                </c:pt>
                <c:pt idx="11">
                  <c:v>15.085872140234224</c:v>
                </c:pt>
                <c:pt idx="12">
                  <c:v>14.986325642800916</c:v>
                </c:pt>
                <c:pt idx="13">
                  <c:v>14.901765629913745</c:v>
                </c:pt>
                <c:pt idx="14">
                  <c:v>14.82419485624086</c:v>
                </c:pt>
                <c:pt idx="15">
                  <c:v>14.746717610688032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'Multipos EMG+ACC Avg'!$U$3</c:f>
              <c:strCache>
                <c:ptCount val="1"/>
                <c:pt idx="0">
                  <c:v>Humerus</c:v>
                </c:pt>
              </c:strCache>
            </c:strRef>
          </c:tx>
          <c:val>
            <c:numRef>
              <c:f>'Multipos EMG+ACC Avg'!$V$3:$AK$3</c:f>
              <c:numCache>
                <c:formatCode>General</c:formatCode>
                <c:ptCount val="16"/>
                <c:pt idx="0">
                  <c:v>72.131538992332253</c:v>
                </c:pt>
                <c:pt idx="1">
                  <c:v>46.762530031759688</c:v>
                </c:pt>
                <c:pt idx="2">
                  <c:v>31.335837191886718</c:v>
                </c:pt>
                <c:pt idx="3">
                  <c:v>23.097872033055936</c:v>
                </c:pt>
                <c:pt idx="4">
                  <c:v>19.02695893218328</c:v>
                </c:pt>
                <c:pt idx="5">
                  <c:v>16.891252736496117</c:v>
                </c:pt>
                <c:pt idx="6">
                  <c:v>15.657131112418821</c:v>
                </c:pt>
                <c:pt idx="7">
                  <c:v>14.876169911312626</c:v>
                </c:pt>
                <c:pt idx="8">
                  <c:v>14.341517224591588</c:v>
                </c:pt>
                <c:pt idx="9">
                  <c:v>13.955608215268398</c:v>
                </c:pt>
                <c:pt idx="10">
                  <c:v>13.662831364954675</c:v>
                </c:pt>
                <c:pt idx="11">
                  <c:v>13.436150300706482</c:v>
                </c:pt>
                <c:pt idx="12">
                  <c:v>13.251192008912515</c:v>
                </c:pt>
                <c:pt idx="13">
                  <c:v>13.096114520795201</c:v>
                </c:pt>
                <c:pt idx="14">
                  <c:v>12.976306166578814</c:v>
                </c:pt>
                <c:pt idx="15">
                  <c:v>12.910216698426263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'Multipos EMG+ACC Avg'!$U$4</c:f>
              <c:strCache>
                <c:ptCount val="1"/>
                <c:pt idx="0">
                  <c:v>Forearm</c:v>
                </c:pt>
              </c:strCache>
            </c:strRef>
          </c:tx>
          <c:val>
            <c:numRef>
              <c:f>'Multipos EMG+ACC Avg'!$V$4:$AK$4</c:f>
              <c:numCache>
                <c:formatCode>General</c:formatCode>
                <c:ptCount val="16"/>
                <c:pt idx="0">
                  <c:v>69.608066227788328</c:v>
                </c:pt>
                <c:pt idx="1">
                  <c:v>45.667359295043369</c:v>
                </c:pt>
                <c:pt idx="2">
                  <c:v>28.31513240581598</c:v>
                </c:pt>
                <c:pt idx="3">
                  <c:v>20.756378546867005</c:v>
                </c:pt>
                <c:pt idx="4">
                  <c:v>16.977638513032801</c:v>
                </c:pt>
                <c:pt idx="5">
                  <c:v>14.874769678288809</c:v>
                </c:pt>
                <c:pt idx="6">
                  <c:v>13.601203824303047</c:v>
                </c:pt>
                <c:pt idx="7">
                  <c:v>12.766932745203995</c:v>
                </c:pt>
                <c:pt idx="8">
                  <c:v>12.182230633899938</c:v>
                </c:pt>
                <c:pt idx="9">
                  <c:v>11.747539735724592</c:v>
                </c:pt>
                <c:pt idx="10">
                  <c:v>11.410873884087085</c:v>
                </c:pt>
                <c:pt idx="11">
                  <c:v>11.141286369474035</c:v>
                </c:pt>
                <c:pt idx="12">
                  <c:v>10.920432911885356</c:v>
                </c:pt>
                <c:pt idx="13">
                  <c:v>10.738643541006567</c:v>
                </c:pt>
                <c:pt idx="14">
                  <c:v>10.595774129393584</c:v>
                </c:pt>
                <c:pt idx="15">
                  <c:v>10.484416977693618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'Multipos EMG+ACC Avg'!$U$5</c:f>
              <c:strCache>
                <c:ptCount val="1"/>
                <c:pt idx="0">
                  <c:v>Both</c:v>
                </c:pt>
              </c:strCache>
            </c:strRef>
          </c:tx>
          <c:val>
            <c:numRef>
              <c:f>'Multipos EMG+ACC Avg'!$V$5:$AK$5</c:f>
              <c:numCache>
                <c:formatCode>General</c:formatCode>
                <c:ptCount val="16"/>
                <c:pt idx="0">
                  <c:v>71.46939711638521</c:v>
                </c:pt>
                <c:pt idx="1">
                  <c:v>58.991748095219215</c:v>
                </c:pt>
                <c:pt idx="2">
                  <c:v>43.301084388022467</c:v>
                </c:pt>
                <c:pt idx="3">
                  <c:v>31.83622004436479</c:v>
                </c:pt>
                <c:pt idx="4">
                  <c:v>23.663843190306689</c:v>
                </c:pt>
                <c:pt idx="5">
                  <c:v>18.179396007944838</c:v>
                </c:pt>
                <c:pt idx="6">
                  <c:v>14.815209492742733</c:v>
                </c:pt>
                <c:pt idx="7">
                  <c:v>12.79900385024246</c:v>
                </c:pt>
                <c:pt idx="8">
                  <c:v>11.554962740008005</c:v>
                </c:pt>
                <c:pt idx="9">
                  <c:v>10.755117834154344</c:v>
                </c:pt>
                <c:pt idx="10">
                  <c:v>10.214678136091615</c:v>
                </c:pt>
                <c:pt idx="11">
                  <c:v>9.8304323589795306</c:v>
                </c:pt>
                <c:pt idx="12">
                  <c:v>9.5417761981861773</c:v>
                </c:pt>
                <c:pt idx="13">
                  <c:v>9.3088096977008696</c:v>
                </c:pt>
                <c:pt idx="14">
                  <c:v>9.1160648886904827</c:v>
                </c:pt>
                <c:pt idx="15">
                  <c:v>8.9477533796896758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0020848"/>
        <c:axId val="-40021936"/>
      </c:lineChart>
      <c:lineChart>
        <c:grouping val="standard"/>
        <c:varyColors val="0"/>
        <c:ser>
          <c:idx val="4"/>
          <c:order val="4"/>
          <c:tx>
            <c:strRef>
              <c:f>'Multipos EMG+ACC Avg'!$U$6</c:f>
              <c:strCache>
                <c:ptCount val="1"/>
              </c:strCache>
            </c:strRef>
          </c:tx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4.1185911839999996</c:v>
                </c:pt>
                <c:pt idx="2">
                  <c:v>3.9853394600000001</c:v>
                </c:pt>
                <c:pt idx="3">
                  <c:v>3.8740400949999967</c:v>
                </c:pt>
                <c:pt idx="4">
                  <c:v>3.7828097570000012</c:v>
                </c:pt>
                <c:pt idx="5">
                  <c:v>3.7134230000000001</c:v>
                </c:pt>
                <c:pt idx="6">
                  <c:v>3.6608643839999999</c:v>
                </c:pt>
                <c:pt idx="7">
                  <c:v>3.6221757870000002</c:v>
                </c:pt>
                <c:pt idx="8">
                  <c:v>3.5940018870000001</c:v>
                </c:pt>
                <c:pt idx="9">
                  <c:v>3.5736540560000001</c:v>
                </c:pt>
                <c:pt idx="10">
                  <c:v>3.5591536799999997</c:v>
                </c:pt>
                <c:pt idx="11">
                  <c:v>3.549760816</c:v>
                </c:pt>
                <c:pt idx="12">
                  <c:v>3.5435320840000002</c:v>
                </c:pt>
                <c:pt idx="13">
                  <c:v>3.5356389209999977</c:v>
                </c:pt>
                <c:pt idx="14">
                  <c:v>3.5253695380000001</c:v>
                </c:pt>
                <c:pt idx="15">
                  <c:v>3.5061367020000178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4.1185911839999996</c:v>
                </c:pt>
                <c:pt idx="2">
                  <c:v>3.9853394600000001</c:v>
                </c:pt>
                <c:pt idx="3">
                  <c:v>3.8740400949999967</c:v>
                </c:pt>
                <c:pt idx="4">
                  <c:v>3.7828097570000012</c:v>
                </c:pt>
                <c:pt idx="5">
                  <c:v>3.7134230000000001</c:v>
                </c:pt>
                <c:pt idx="6">
                  <c:v>3.6608643839999999</c:v>
                </c:pt>
                <c:pt idx="7">
                  <c:v>3.6221757870000002</c:v>
                </c:pt>
                <c:pt idx="8">
                  <c:v>3.5940018870000001</c:v>
                </c:pt>
                <c:pt idx="9">
                  <c:v>3.5736540560000001</c:v>
                </c:pt>
                <c:pt idx="10">
                  <c:v>3.5591536799999997</c:v>
                </c:pt>
                <c:pt idx="11">
                  <c:v>3.549760816</c:v>
                </c:pt>
                <c:pt idx="12">
                  <c:v>3.5435320840000002</c:v>
                </c:pt>
                <c:pt idx="13">
                  <c:v>3.5356389209999977</c:v>
                </c:pt>
                <c:pt idx="14">
                  <c:v>3.5253695380000001</c:v>
                </c:pt>
                <c:pt idx="15">
                  <c:v>3.5061367020000178</c:v>
                </c:pt>
              </c:numLit>
            </c:minus>
          </c:errBars>
          <c:val>
            <c:numRef>
              <c:f>'Multipos EMG+ACC Avg'!$V$6:$AK$6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22.803905536966816</c:v>
                </c:pt>
                <c:pt idx="2">
                  <c:v>19.893437496135778</c:v>
                </c:pt>
                <c:pt idx="3">
                  <c:v>18.298121447077797</c:v>
                </c:pt>
                <c:pt idx="4">
                  <c:v>17.309437900754173</c:v>
                </c:pt>
                <c:pt idx="5">
                  <c:v>16.646441628627631</c:v>
                </c:pt>
                <c:pt idx="6">
                  <c:v>16.175270650802354</c:v>
                </c:pt>
                <c:pt idx="7">
                  <c:v>15.829466980022556</c:v>
                </c:pt>
                <c:pt idx="8">
                  <c:v>15.567828695545595</c:v>
                </c:pt>
                <c:pt idx="9">
                  <c:v>15.366653636811993</c:v>
                </c:pt>
                <c:pt idx="10">
                  <c:v>15.209327011817876</c:v>
                </c:pt>
                <c:pt idx="11">
                  <c:v>15.085872140234224</c:v>
                </c:pt>
                <c:pt idx="12">
                  <c:v>14.986325642800916</c:v>
                </c:pt>
                <c:pt idx="13">
                  <c:v>14.901765629913745</c:v>
                </c:pt>
                <c:pt idx="14">
                  <c:v>14.82419485624086</c:v>
                </c:pt>
                <c:pt idx="15">
                  <c:v>14.746717610688032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'Multipos EMG+ACC Avg'!$U$7</c:f>
              <c:strCache>
                <c:ptCount val="1"/>
              </c:strCache>
            </c:strRef>
          </c:tx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1.268887192</c:v>
                </c:pt>
                <c:pt idx="1">
                  <c:v>2.1558042949999998</c:v>
                </c:pt>
                <c:pt idx="2">
                  <c:v>2.7379925690000002</c:v>
                </c:pt>
                <c:pt idx="3">
                  <c:v>3.1221678850000001</c:v>
                </c:pt>
                <c:pt idx="4">
                  <c:v>3.2819384520000012</c:v>
                </c:pt>
                <c:pt idx="5">
                  <c:v>3.3214811339999977</c:v>
                </c:pt>
                <c:pt idx="6">
                  <c:v>3.3206691119999987</c:v>
                </c:pt>
                <c:pt idx="7">
                  <c:v>3.3091212660000178</c:v>
                </c:pt>
                <c:pt idx="8">
                  <c:v>3.2962674989999998</c:v>
                </c:pt>
                <c:pt idx="9">
                  <c:v>3.2854965320000002</c:v>
                </c:pt>
                <c:pt idx="10">
                  <c:v>3.2782731269999998</c:v>
                </c:pt>
                <c:pt idx="11">
                  <c:v>3.2745394640000001</c:v>
                </c:pt>
                <c:pt idx="12">
                  <c:v>3.2740859549999999</c:v>
                </c:pt>
                <c:pt idx="13">
                  <c:v>3.2739079370000002</c:v>
                </c:pt>
                <c:pt idx="14">
                  <c:v>3.2763617320000002</c:v>
                </c:pt>
                <c:pt idx="15">
                  <c:v>3.2787018940000001</c:v>
                </c:pt>
              </c:numLit>
            </c:plus>
            <c:minus>
              <c:numLit>
                <c:formatCode>General</c:formatCode>
                <c:ptCount val="16"/>
                <c:pt idx="0">
                  <c:v>1.268887192</c:v>
                </c:pt>
                <c:pt idx="1">
                  <c:v>2.1558042949999998</c:v>
                </c:pt>
                <c:pt idx="2">
                  <c:v>2.7379925690000002</c:v>
                </c:pt>
                <c:pt idx="3">
                  <c:v>3.1221678850000001</c:v>
                </c:pt>
                <c:pt idx="4">
                  <c:v>3.2819384520000012</c:v>
                </c:pt>
                <c:pt idx="5">
                  <c:v>3.3214811339999977</c:v>
                </c:pt>
                <c:pt idx="6">
                  <c:v>3.3206691119999987</c:v>
                </c:pt>
                <c:pt idx="7">
                  <c:v>3.3091212660000178</c:v>
                </c:pt>
                <c:pt idx="8">
                  <c:v>3.2962674989999998</c:v>
                </c:pt>
                <c:pt idx="9">
                  <c:v>3.2854965320000002</c:v>
                </c:pt>
                <c:pt idx="10">
                  <c:v>3.2782731269999998</c:v>
                </c:pt>
                <c:pt idx="11">
                  <c:v>3.2745394640000001</c:v>
                </c:pt>
                <c:pt idx="12">
                  <c:v>3.2740859549999999</c:v>
                </c:pt>
                <c:pt idx="13">
                  <c:v>3.2739079370000002</c:v>
                </c:pt>
                <c:pt idx="14">
                  <c:v>3.2763617320000002</c:v>
                </c:pt>
                <c:pt idx="15">
                  <c:v>3.2787018940000001</c:v>
                </c:pt>
              </c:numLit>
            </c:minus>
          </c:errBars>
          <c:val>
            <c:numRef>
              <c:f>'Multipos EMG+ACC Avg'!$V$7:$AK$7</c:f>
              <c:numCache>
                <c:formatCode>General</c:formatCode>
                <c:ptCount val="16"/>
                <c:pt idx="0">
                  <c:v>72.131538992332253</c:v>
                </c:pt>
                <c:pt idx="1">
                  <c:v>46.762530031759688</c:v>
                </c:pt>
                <c:pt idx="2">
                  <c:v>31.335837191886718</c:v>
                </c:pt>
                <c:pt idx="3">
                  <c:v>23.097872033055936</c:v>
                </c:pt>
                <c:pt idx="4">
                  <c:v>19.02695893218328</c:v>
                </c:pt>
                <c:pt idx="5">
                  <c:v>16.891252736496117</c:v>
                </c:pt>
                <c:pt idx="6">
                  <c:v>15.657131112418821</c:v>
                </c:pt>
                <c:pt idx="7">
                  <c:v>14.876169911312626</c:v>
                </c:pt>
                <c:pt idx="8">
                  <c:v>14.341517224591588</c:v>
                </c:pt>
                <c:pt idx="9">
                  <c:v>13.955608215268398</c:v>
                </c:pt>
                <c:pt idx="10">
                  <c:v>13.662831364954675</c:v>
                </c:pt>
                <c:pt idx="11">
                  <c:v>13.436150300706482</c:v>
                </c:pt>
                <c:pt idx="12">
                  <c:v>13.251192008912515</c:v>
                </c:pt>
                <c:pt idx="13">
                  <c:v>13.096114520795201</c:v>
                </c:pt>
                <c:pt idx="14">
                  <c:v>12.976306166578814</c:v>
                </c:pt>
                <c:pt idx="15">
                  <c:v>12.910216698426263</c:v>
                </c:pt>
              </c:numCache>
            </c:numRef>
          </c:val>
          <c:smooth val="0"/>
        </c:ser>
        <c:ser>
          <c:idx val="6"/>
          <c:order val="6"/>
          <c:tx>
            <c:strRef>
              <c:f>'Multipos EMG+ACC Avg'!$U$8</c:f>
              <c:strCache>
                <c:ptCount val="1"/>
              </c:strCache>
            </c:strRef>
          </c:tx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1.0601628190000001</c:v>
                </c:pt>
                <c:pt idx="1">
                  <c:v>2.0075696660000002</c:v>
                </c:pt>
                <c:pt idx="2">
                  <c:v>2.8360780579999987</c:v>
                </c:pt>
                <c:pt idx="3">
                  <c:v>3.059526076</c:v>
                </c:pt>
                <c:pt idx="4">
                  <c:v>3.0840726470000002</c:v>
                </c:pt>
                <c:pt idx="5">
                  <c:v>3.0515755529999997</c:v>
                </c:pt>
                <c:pt idx="6">
                  <c:v>3.0043318520000293</c:v>
                </c:pt>
                <c:pt idx="7">
                  <c:v>2.9553333880000001</c:v>
                </c:pt>
                <c:pt idx="8">
                  <c:v>2.9095235080000146</c:v>
                </c:pt>
                <c:pt idx="9">
                  <c:v>2.8688649299999978</c:v>
                </c:pt>
                <c:pt idx="10">
                  <c:v>2.8332734359999967</c:v>
                </c:pt>
                <c:pt idx="11">
                  <c:v>2.8014705580000001</c:v>
                </c:pt>
                <c:pt idx="12">
                  <c:v>2.7748494519999998</c:v>
                </c:pt>
                <c:pt idx="13">
                  <c:v>2.7521179180000002</c:v>
                </c:pt>
                <c:pt idx="14">
                  <c:v>2.7315242400000206</c:v>
                </c:pt>
                <c:pt idx="15">
                  <c:v>2.7323015650000002</c:v>
                </c:pt>
              </c:numLit>
            </c:plus>
            <c:minus>
              <c:numLit>
                <c:formatCode>General</c:formatCode>
                <c:ptCount val="16"/>
                <c:pt idx="0">
                  <c:v>1.0601628190000001</c:v>
                </c:pt>
                <c:pt idx="1">
                  <c:v>2.0075696660000002</c:v>
                </c:pt>
                <c:pt idx="2">
                  <c:v>2.8360780579999987</c:v>
                </c:pt>
                <c:pt idx="3">
                  <c:v>3.059526076</c:v>
                </c:pt>
                <c:pt idx="4">
                  <c:v>3.0840726470000002</c:v>
                </c:pt>
                <c:pt idx="5">
                  <c:v>3.0515755529999997</c:v>
                </c:pt>
                <c:pt idx="6">
                  <c:v>3.0043318520000293</c:v>
                </c:pt>
                <c:pt idx="7">
                  <c:v>2.9553333880000001</c:v>
                </c:pt>
                <c:pt idx="8">
                  <c:v>2.9095235080000146</c:v>
                </c:pt>
                <c:pt idx="9">
                  <c:v>2.8688649299999978</c:v>
                </c:pt>
                <c:pt idx="10">
                  <c:v>2.8332734359999967</c:v>
                </c:pt>
                <c:pt idx="11">
                  <c:v>2.8014705580000001</c:v>
                </c:pt>
                <c:pt idx="12">
                  <c:v>2.7748494519999998</c:v>
                </c:pt>
                <c:pt idx="13">
                  <c:v>2.7521179180000002</c:v>
                </c:pt>
                <c:pt idx="14">
                  <c:v>2.7315242400000206</c:v>
                </c:pt>
                <c:pt idx="15">
                  <c:v>2.7323015650000002</c:v>
                </c:pt>
              </c:numLit>
            </c:minus>
          </c:errBars>
          <c:val>
            <c:numRef>
              <c:f>'Multipos EMG+ACC Avg'!$V$8:$AK$8</c:f>
              <c:numCache>
                <c:formatCode>General</c:formatCode>
                <c:ptCount val="16"/>
                <c:pt idx="0">
                  <c:v>69.608066227788328</c:v>
                </c:pt>
                <c:pt idx="1">
                  <c:v>45.667359295043369</c:v>
                </c:pt>
                <c:pt idx="2">
                  <c:v>28.31513240581598</c:v>
                </c:pt>
                <c:pt idx="3">
                  <c:v>20.756378546867005</c:v>
                </c:pt>
                <c:pt idx="4">
                  <c:v>16.977638513032801</c:v>
                </c:pt>
                <c:pt idx="5">
                  <c:v>14.874769678288809</c:v>
                </c:pt>
                <c:pt idx="6">
                  <c:v>13.601203824303047</c:v>
                </c:pt>
                <c:pt idx="7">
                  <c:v>12.766932745203995</c:v>
                </c:pt>
                <c:pt idx="8">
                  <c:v>12.182230633899938</c:v>
                </c:pt>
                <c:pt idx="9">
                  <c:v>11.747539735724592</c:v>
                </c:pt>
                <c:pt idx="10">
                  <c:v>11.410873884087085</c:v>
                </c:pt>
                <c:pt idx="11">
                  <c:v>11.141286369474035</c:v>
                </c:pt>
                <c:pt idx="12">
                  <c:v>10.920432911885356</c:v>
                </c:pt>
                <c:pt idx="13">
                  <c:v>10.738643541006567</c:v>
                </c:pt>
                <c:pt idx="14">
                  <c:v>10.595774129393584</c:v>
                </c:pt>
                <c:pt idx="15">
                  <c:v>10.484416977693618</c:v>
                </c:pt>
              </c:numCache>
            </c:numRef>
          </c:val>
          <c:smooth val="0"/>
        </c:ser>
        <c:ser>
          <c:idx val="7"/>
          <c:order val="7"/>
          <c:tx>
            <c:strRef>
              <c:f>'Multipos EMG+ACC Avg'!$U$9</c:f>
              <c:strCache>
                <c:ptCount val="1"/>
              </c:strCache>
            </c:strRef>
          </c:tx>
          <c:spPr>
            <a:ln>
              <a:noFill/>
            </a:ln>
          </c:spPr>
          <c:marker>
            <c:spPr>
              <a:noFill/>
              <a:ln>
                <a:noFill/>
              </a:ln>
            </c:spPr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2.4434172660000151</c:v>
                </c:pt>
              </c:numLit>
            </c:plus>
            <c:min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2.4434172660000151</c:v>
                </c:pt>
              </c:numLit>
            </c:minus>
          </c:errBars>
          <c:val>
            <c:numRef>
              <c:f>'Multipos EMG+ACC Avg'!$V$9:$AK$9</c:f>
              <c:numCache>
                <c:formatCode>General</c:formatCode>
                <c:ptCount val="16"/>
                <c:pt idx="0">
                  <c:v>71.46939711638521</c:v>
                </c:pt>
                <c:pt idx="1">
                  <c:v>58.991748095219215</c:v>
                </c:pt>
                <c:pt idx="2">
                  <c:v>43.301084388022467</c:v>
                </c:pt>
                <c:pt idx="3">
                  <c:v>31.83622004436479</c:v>
                </c:pt>
                <c:pt idx="4">
                  <c:v>23.663843190306689</c:v>
                </c:pt>
                <c:pt idx="5">
                  <c:v>18.179396007944838</c:v>
                </c:pt>
                <c:pt idx="6">
                  <c:v>14.815209492742733</c:v>
                </c:pt>
                <c:pt idx="7">
                  <c:v>12.79900385024246</c:v>
                </c:pt>
                <c:pt idx="8">
                  <c:v>11.554962740008005</c:v>
                </c:pt>
                <c:pt idx="9">
                  <c:v>10.755117834154344</c:v>
                </c:pt>
                <c:pt idx="10">
                  <c:v>10.214678136091615</c:v>
                </c:pt>
                <c:pt idx="11">
                  <c:v>9.8304323589795306</c:v>
                </c:pt>
                <c:pt idx="12">
                  <c:v>9.5417761981861773</c:v>
                </c:pt>
                <c:pt idx="13">
                  <c:v>9.3088096977008696</c:v>
                </c:pt>
                <c:pt idx="14">
                  <c:v>9.1160648886904827</c:v>
                </c:pt>
                <c:pt idx="15">
                  <c:v>8.9477533796896758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0020304"/>
        <c:axId val="-40021392"/>
      </c:lineChart>
      <c:catAx>
        <c:axId val="-40020848"/>
        <c:scaling>
          <c:orientation val="minMax"/>
        </c:scaling>
        <c:delete val="0"/>
        <c:axPos val="b"/>
        <c:majorTickMark val="out"/>
        <c:minorTickMark val="none"/>
        <c:tickLblPos val="nextTo"/>
        <c:crossAx val="-40021936"/>
        <c:crosses val="autoZero"/>
        <c:auto val="1"/>
        <c:lblAlgn val="ctr"/>
        <c:lblOffset val="100"/>
        <c:noMultiLvlLbl val="0"/>
      </c:catAx>
      <c:valAx>
        <c:axId val="-400219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0020848"/>
        <c:crosses val="autoZero"/>
        <c:crossBetween val="between"/>
      </c:valAx>
      <c:valAx>
        <c:axId val="-40021392"/>
        <c:scaling>
          <c:orientation val="minMax"/>
          <c:max val="80"/>
        </c:scaling>
        <c:delete val="1"/>
        <c:axPos val="r"/>
        <c:numFmt formatCode="General" sourceLinked="1"/>
        <c:majorTickMark val="out"/>
        <c:minorTickMark val="none"/>
        <c:tickLblPos val="none"/>
        <c:crossAx val="-40020304"/>
        <c:crosses val="max"/>
        <c:crossBetween val="between"/>
      </c:valAx>
      <c:catAx>
        <c:axId val="-40020304"/>
        <c:scaling>
          <c:orientation val="minMax"/>
        </c:scaling>
        <c:delete val="1"/>
        <c:axPos val="b"/>
        <c:majorTickMark val="out"/>
        <c:minorTickMark val="none"/>
        <c:tickLblPos val="none"/>
        <c:crossAx val="-40021392"/>
        <c:crosses val="autoZero"/>
        <c:auto val="1"/>
        <c:lblAlgn val="ctr"/>
        <c:lblOffset val="100"/>
        <c:noMultiLvlLbl val="0"/>
      </c:catAx>
    </c:plotArea>
    <c:legend>
      <c:legendPos val="r"/>
      <c:legendEntry>
        <c:idx val="4"/>
        <c:delete val="1"/>
      </c:legendEntry>
      <c:legendEntry>
        <c:idx val="5"/>
        <c:delete val="1"/>
      </c:legendEntry>
      <c:legendEntry>
        <c:idx val="6"/>
        <c:delete val="1"/>
      </c:legendEntry>
      <c:legendEntry>
        <c:idx val="7"/>
        <c:delete val="1"/>
      </c:legendEntry>
      <c:layout/>
      <c:overlay val="0"/>
    </c:legend>
    <c:plotVisOnly val="1"/>
    <c:dispBlanksAs val="gap"/>
    <c:showDLblsOverMax val="0"/>
  </c:chart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3138640688781846E-2"/>
          <c:y val="7.2211510146597532E-2"/>
          <c:w val="0.56080735191119968"/>
          <c:h val="0.76485090583189363"/>
        </c:manualLayout>
      </c:layout>
      <c:barChart>
        <c:barDir val="col"/>
        <c:grouping val="clustered"/>
        <c:varyColors val="0"/>
        <c:ser>
          <c:idx val="0"/>
          <c:order val="0"/>
          <c:tx>
            <c:v>W/O</c:v>
          </c:tx>
          <c:invertIfNegative val="0"/>
          <c:errBars>
            <c:errBarType val="both"/>
            <c:errValType val="fixedVal"/>
            <c:noEndCap val="0"/>
            <c:val val="3.5061367020000187"/>
          </c:errBars>
          <c:cat>
            <c:numLit>
              <c:formatCode>General</c:formatCode>
              <c:ptCount val="1"/>
              <c:pt idx="0">
                <c:v>16</c:v>
              </c:pt>
            </c:numLit>
          </c:cat>
          <c:val>
            <c:numRef>
              <c:f>'Multipos EMG+ACC Avg'!$AK$2</c:f>
              <c:numCache>
                <c:formatCode>General</c:formatCode>
                <c:ptCount val="1"/>
                <c:pt idx="0">
                  <c:v>14.746717610688032</c:v>
                </c:pt>
              </c:numCache>
            </c:numRef>
          </c:val>
        </c:ser>
        <c:ser>
          <c:idx val="1"/>
          <c:order val="1"/>
          <c:tx>
            <c:v>Humerus</c:v>
          </c:tx>
          <c:invertIfNegative val="0"/>
          <c:errBars>
            <c:errBarType val="both"/>
            <c:errValType val="fixedVal"/>
            <c:noEndCap val="0"/>
            <c:val val="3.2787018940000001"/>
          </c:errBars>
          <c:cat>
            <c:numLit>
              <c:formatCode>General</c:formatCode>
              <c:ptCount val="1"/>
              <c:pt idx="0">
                <c:v>16</c:v>
              </c:pt>
            </c:numLit>
          </c:cat>
          <c:val>
            <c:numRef>
              <c:f>'Multipos EMG+ACC Avg'!$AK$3</c:f>
              <c:numCache>
                <c:formatCode>General</c:formatCode>
                <c:ptCount val="1"/>
                <c:pt idx="0">
                  <c:v>12.910216698426263</c:v>
                </c:pt>
              </c:numCache>
            </c:numRef>
          </c:val>
        </c:ser>
        <c:ser>
          <c:idx val="2"/>
          <c:order val="2"/>
          <c:tx>
            <c:v>Forearm</c:v>
          </c:tx>
          <c:invertIfNegative val="0"/>
          <c:errBars>
            <c:errBarType val="both"/>
            <c:errValType val="fixedVal"/>
            <c:noEndCap val="0"/>
            <c:val val="2.7323015650000002"/>
          </c:errBars>
          <c:cat>
            <c:numLit>
              <c:formatCode>General</c:formatCode>
              <c:ptCount val="1"/>
              <c:pt idx="0">
                <c:v>16</c:v>
              </c:pt>
            </c:numLit>
          </c:cat>
          <c:val>
            <c:numRef>
              <c:f>'Multipos EMG+ACC Avg'!$AK$4</c:f>
              <c:numCache>
                <c:formatCode>General</c:formatCode>
                <c:ptCount val="1"/>
                <c:pt idx="0">
                  <c:v>10.484416977693618</c:v>
                </c:pt>
              </c:numCache>
            </c:numRef>
          </c:val>
        </c:ser>
        <c:ser>
          <c:idx val="3"/>
          <c:order val="3"/>
          <c:tx>
            <c:v>Both</c:v>
          </c:tx>
          <c:invertIfNegative val="0"/>
          <c:errBars>
            <c:errBarType val="both"/>
            <c:errValType val="fixedVal"/>
            <c:noEndCap val="0"/>
            <c:val val="2.4434172660000155"/>
          </c:errBars>
          <c:cat>
            <c:numLit>
              <c:formatCode>General</c:formatCode>
              <c:ptCount val="1"/>
              <c:pt idx="0">
                <c:v>16</c:v>
              </c:pt>
            </c:numLit>
          </c:cat>
          <c:val>
            <c:numRef>
              <c:f>'Multipos EMG+ACC Avg'!$AK$5</c:f>
              <c:numCache>
                <c:formatCode>General</c:formatCode>
                <c:ptCount val="1"/>
                <c:pt idx="0">
                  <c:v>8.9477533796896758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-39551568"/>
        <c:axId val="-39554288"/>
      </c:barChart>
      <c:catAx>
        <c:axId val="-3955156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39554288"/>
        <c:crosses val="autoZero"/>
        <c:auto val="1"/>
        <c:lblAlgn val="ctr"/>
        <c:lblOffset val="100"/>
        <c:noMultiLvlLbl val="0"/>
      </c:catAx>
      <c:valAx>
        <c:axId val="-395542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3955156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8988489646342066"/>
          <c:y val="0.26477485436271686"/>
          <c:w val="0.28855176121852738"/>
          <c:h val="0.47044977914346325"/>
        </c:manualLayout>
      </c:layout>
      <c:overlay val="0"/>
    </c:legend>
    <c:plotVisOnly val="1"/>
    <c:dispBlanksAs val="gap"/>
    <c:showDLblsOverMax val="0"/>
  </c:chart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'Dual-stage Avg'!$U$2</c:f>
              <c:strCache>
                <c:ptCount val="1"/>
                <c:pt idx="0">
                  <c:v>Humerus</c:v>
                </c:pt>
              </c:strCache>
            </c:strRef>
          </c:tx>
          <c:cat>
            <c:numRef>
              <c:f>'Dual-stage Avg'!$V$1:$AK$1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Avg'!$V$2:$AK$2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27.271218739051346</c:v>
                </c:pt>
                <c:pt idx="2">
                  <c:v>25.945685893701501</c:v>
                </c:pt>
                <c:pt idx="3">
                  <c:v>25.032461843526974</c:v>
                </c:pt>
                <c:pt idx="4">
                  <c:v>24.36340701546608</c:v>
                </c:pt>
                <c:pt idx="5">
                  <c:v>23.849039092907859</c:v>
                </c:pt>
                <c:pt idx="6">
                  <c:v>23.446315522796876</c:v>
                </c:pt>
                <c:pt idx="7">
                  <c:v>23.124719149588831</c:v>
                </c:pt>
                <c:pt idx="8">
                  <c:v>22.86440866362716</c:v>
                </c:pt>
                <c:pt idx="9">
                  <c:v>22.653516187274672</c:v>
                </c:pt>
                <c:pt idx="10">
                  <c:v>22.485481874370304</c:v>
                </c:pt>
                <c:pt idx="11">
                  <c:v>22.355838062205962</c:v>
                </c:pt>
                <c:pt idx="12">
                  <c:v>22.264160720617653</c:v>
                </c:pt>
                <c:pt idx="13">
                  <c:v>22.209014032273057</c:v>
                </c:pt>
                <c:pt idx="14">
                  <c:v>22.190267934714822</c:v>
                </c:pt>
                <c:pt idx="15">
                  <c:v>22.176295234037912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'Dual-stage Avg'!$U$3</c:f>
              <c:strCache>
                <c:ptCount val="1"/>
                <c:pt idx="0">
                  <c:v>Forearm</c:v>
                </c:pt>
              </c:strCache>
            </c:strRef>
          </c:tx>
          <c:cat>
            <c:numRef>
              <c:f>'Dual-stage Avg'!$V$1:$AK$1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Avg'!$V$3:$AK$3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27.651486103166377</c:v>
                </c:pt>
                <c:pt idx="2">
                  <c:v>26.386272685666789</c:v>
                </c:pt>
                <c:pt idx="3">
                  <c:v>25.39903049686302</c:v>
                </c:pt>
                <c:pt idx="4">
                  <c:v>24.596854954299609</c:v>
                </c:pt>
                <c:pt idx="5">
                  <c:v>23.930416804993804</c:v>
                </c:pt>
                <c:pt idx="6">
                  <c:v>23.363344608767122</c:v>
                </c:pt>
                <c:pt idx="7">
                  <c:v>22.872934493640965</c:v>
                </c:pt>
                <c:pt idx="8">
                  <c:v>22.447496757841186</c:v>
                </c:pt>
                <c:pt idx="9">
                  <c:v>22.081349797686229</c:v>
                </c:pt>
                <c:pt idx="10">
                  <c:v>21.77193758697722</c:v>
                </c:pt>
                <c:pt idx="11">
                  <c:v>21.51809579781348</c:v>
                </c:pt>
                <c:pt idx="12">
                  <c:v>21.318410990885052</c:v>
                </c:pt>
                <c:pt idx="13">
                  <c:v>21.17182420948776</c:v>
                </c:pt>
                <c:pt idx="14">
                  <c:v>21.08528989432434</c:v>
                </c:pt>
                <c:pt idx="15">
                  <c:v>21.062338408501073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'Dual-stage Avg'!$U$4</c:f>
              <c:strCache>
                <c:ptCount val="1"/>
                <c:pt idx="0">
                  <c:v>Both</c:v>
                </c:pt>
              </c:strCache>
            </c:strRef>
          </c:tx>
          <c:cat>
            <c:numRef>
              <c:f>'Dual-stage Avg'!$V$1:$AK$1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'Dual-stage Avg'!$V$4:$AK$4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26.89314087003088</c:v>
                </c:pt>
                <c:pt idx="2">
                  <c:v>25.045465256888459</c:v>
                </c:pt>
                <c:pt idx="3">
                  <c:v>23.74827013141806</c:v>
                </c:pt>
                <c:pt idx="4">
                  <c:v>22.796850591801345</c:v>
                </c:pt>
                <c:pt idx="5">
                  <c:v>22.063730766055027</c:v>
                </c:pt>
                <c:pt idx="6">
                  <c:v>21.484719448703682</c:v>
                </c:pt>
                <c:pt idx="7">
                  <c:v>21.019377841521024</c:v>
                </c:pt>
                <c:pt idx="8">
                  <c:v>20.64512772442848</c:v>
                </c:pt>
                <c:pt idx="9">
                  <c:v>20.348504271942343</c:v>
                </c:pt>
                <c:pt idx="10">
                  <c:v>20.121766955891999</c:v>
                </c:pt>
                <c:pt idx="11">
                  <c:v>19.959330610561569</c:v>
                </c:pt>
                <c:pt idx="12">
                  <c:v>19.857639884692425</c:v>
                </c:pt>
                <c:pt idx="13">
                  <c:v>19.813775865590856</c:v>
                </c:pt>
                <c:pt idx="14">
                  <c:v>19.823560697928862</c:v>
                </c:pt>
                <c:pt idx="15">
                  <c:v>19.886308254677168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39534160"/>
        <c:axId val="-39543408"/>
      </c:lineChart>
      <c:catAx>
        <c:axId val="-3953416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39543408"/>
        <c:crosses val="autoZero"/>
        <c:auto val="1"/>
        <c:lblAlgn val="ctr"/>
        <c:lblOffset val="100"/>
        <c:noMultiLvlLbl val="0"/>
      </c:catAx>
      <c:valAx>
        <c:axId val="-395434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395341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3.5045062896821882E-2"/>
          <c:y val="3.5670745976030316E-2"/>
          <c:w val="0.76738903521862478"/>
          <c:h val="0.88384201372419202"/>
        </c:manualLayout>
      </c:layout>
      <c:lineChart>
        <c:grouping val="standard"/>
        <c:varyColors val="0"/>
        <c:ser>
          <c:idx val="0"/>
          <c:order val="0"/>
          <c:tx>
            <c:v>EMG 1 POS</c:v>
          </c:tx>
          <c:val>
            <c:numRef>
              <c:f>'EMG + ACC Avg Summary'!$C$2:$R$2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29.584323420382741</c:v>
                </c:pt>
                <c:pt idx="2">
                  <c:v>29.584323420382741</c:v>
                </c:pt>
                <c:pt idx="3">
                  <c:v>29.584323420382741</c:v>
                </c:pt>
                <c:pt idx="4">
                  <c:v>29.584323420382741</c:v>
                </c:pt>
                <c:pt idx="5">
                  <c:v>29.584323420382741</c:v>
                </c:pt>
                <c:pt idx="6">
                  <c:v>29.584323420382741</c:v>
                </c:pt>
                <c:pt idx="7">
                  <c:v>29.584323420382741</c:v>
                </c:pt>
                <c:pt idx="8">
                  <c:v>29.584323420382741</c:v>
                </c:pt>
                <c:pt idx="9">
                  <c:v>29.584323420382741</c:v>
                </c:pt>
                <c:pt idx="10">
                  <c:v>29.584323420382741</c:v>
                </c:pt>
                <c:pt idx="11">
                  <c:v>29.584323420382741</c:v>
                </c:pt>
                <c:pt idx="12">
                  <c:v>29.584323420382741</c:v>
                </c:pt>
                <c:pt idx="13">
                  <c:v>29.584323420382741</c:v>
                </c:pt>
                <c:pt idx="14">
                  <c:v>29.584323420382741</c:v>
                </c:pt>
                <c:pt idx="15">
                  <c:v>29.584323420382741</c:v>
                </c:pt>
              </c:numCache>
            </c:numRef>
          </c:val>
          <c:smooth val="0"/>
        </c:ser>
        <c:ser>
          <c:idx val="1"/>
          <c:order val="1"/>
          <c:tx>
            <c:v>EMG W/O ACC</c:v>
          </c:tx>
          <c:val>
            <c:numRef>
              <c:f>'EMG + ACC Avg Summary'!$C$3:$R$3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22.803905536966816</c:v>
                </c:pt>
                <c:pt idx="2">
                  <c:v>19.893437496135778</c:v>
                </c:pt>
                <c:pt idx="3">
                  <c:v>18.298121447077797</c:v>
                </c:pt>
                <c:pt idx="4">
                  <c:v>17.309437900754173</c:v>
                </c:pt>
                <c:pt idx="5">
                  <c:v>16.646441628627631</c:v>
                </c:pt>
                <c:pt idx="6">
                  <c:v>16.175270650802354</c:v>
                </c:pt>
                <c:pt idx="7">
                  <c:v>15.829466980022556</c:v>
                </c:pt>
                <c:pt idx="8">
                  <c:v>15.567828695545595</c:v>
                </c:pt>
                <c:pt idx="9">
                  <c:v>15.366653636811993</c:v>
                </c:pt>
                <c:pt idx="10">
                  <c:v>15.209327011817876</c:v>
                </c:pt>
                <c:pt idx="11">
                  <c:v>15.085872140234224</c:v>
                </c:pt>
                <c:pt idx="12">
                  <c:v>14.986325642800916</c:v>
                </c:pt>
                <c:pt idx="13">
                  <c:v>14.901765629913745</c:v>
                </c:pt>
                <c:pt idx="14">
                  <c:v>14.82419485624086</c:v>
                </c:pt>
                <c:pt idx="15">
                  <c:v>14.746717610688032</c:v>
                </c:pt>
              </c:numCache>
            </c:numRef>
          </c:val>
          <c:smooth val="0"/>
        </c:ser>
        <c:ser>
          <c:idx val="2"/>
          <c:order val="2"/>
          <c:tx>
            <c:v>EMG + Humerus ACC</c:v>
          </c:tx>
          <c:val>
            <c:numRef>
              <c:f>'EMG + ACC Avg Summary'!$C$4:$R$4</c:f>
              <c:numCache>
                <c:formatCode>General</c:formatCode>
                <c:ptCount val="16"/>
                <c:pt idx="0">
                  <c:v>72.131538992332253</c:v>
                </c:pt>
                <c:pt idx="1">
                  <c:v>46.762530031759688</c:v>
                </c:pt>
                <c:pt idx="2">
                  <c:v>31.335837191886718</c:v>
                </c:pt>
                <c:pt idx="3">
                  <c:v>23.097872033055936</c:v>
                </c:pt>
                <c:pt idx="4">
                  <c:v>19.02695893218328</c:v>
                </c:pt>
                <c:pt idx="5">
                  <c:v>16.891252736496117</c:v>
                </c:pt>
                <c:pt idx="6">
                  <c:v>15.657131112418821</c:v>
                </c:pt>
                <c:pt idx="7">
                  <c:v>14.876169911312626</c:v>
                </c:pt>
                <c:pt idx="8">
                  <c:v>14.341517224591588</c:v>
                </c:pt>
                <c:pt idx="9">
                  <c:v>13.955608215268398</c:v>
                </c:pt>
                <c:pt idx="10">
                  <c:v>13.662831364954675</c:v>
                </c:pt>
                <c:pt idx="11">
                  <c:v>13.436150300706482</c:v>
                </c:pt>
                <c:pt idx="12">
                  <c:v>13.251192008912515</c:v>
                </c:pt>
                <c:pt idx="13">
                  <c:v>13.096114520795201</c:v>
                </c:pt>
                <c:pt idx="14">
                  <c:v>12.976306166578814</c:v>
                </c:pt>
                <c:pt idx="15">
                  <c:v>12.910216698426263</c:v>
                </c:pt>
              </c:numCache>
            </c:numRef>
          </c:val>
          <c:smooth val="0"/>
        </c:ser>
        <c:ser>
          <c:idx val="3"/>
          <c:order val="3"/>
          <c:tx>
            <c:v>EMG + Forearm ACC</c:v>
          </c:tx>
          <c:val>
            <c:numRef>
              <c:f>'EMG + ACC Avg Summary'!$C$5:$R$5</c:f>
              <c:numCache>
                <c:formatCode>General</c:formatCode>
                <c:ptCount val="16"/>
                <c:pt idx="0">
                  <c:v>69.608066227788328</c:v>
                </c:pt>
                <c:pt idx="1">
                  <c:v>45.667359295043369</c:v>
                </c:pt>
                <c:pt idx="2">
                  <c:v>28.31513240581598</c:v>
                </c:pt>
                <c:pt idx="3">
                  <c:v>20.756378546867005</c:v>
                </c:pt>
                <c:pt idx="4">
                  <c:v>16.977638513032801</c:v>
                </c:pt>
                <c:pt idx="5">
                  <c:v>14.874769678288809</c:v>
                </c:pt>
                <c:pt idx="6">
                  <c:v>13.601203824303047</c:v>
                </c:pt>
                <c:pt idx="7">
                  <c:v>12.766932745203995</c:v>
                </c:pt>
                <c:pt idx="8">
                  <c:v>12.182230633899938</c:v>
                </c:pt>
                <c:pt idx="9">
                  <c:v>11.747539735724592</c:v>
                </c:pt>
                <c:pt idx="10">
                  <c:v>11.410873884087085</c:v>
                </c:pt>
                <c:pt idx="11">
                  <c:v>11.141286369474035</c:v>
                </c:pt>
                <c:pt idx="12">
                  <c:v>10.920432911885356</c:v>
                </c:pt>
                <c:pt idx="13">
                  <c:v>10.738643541006567</c:v>
                </c:pt>
                <c:pt idx="14">
                  <c:v>10.595774129393584</c:v>
                </c:pt>
                <c:pt idx="15">
                  <c:v>10.484416977693618</c:v>
                </c:pt>
              </c:numCache>
            </c:numRef>
          </c:val>
          <c:smooth val="0"/>
        </c:ser>
        <c:ser>
          <c:idx val="4"/>
          <c:order val="4"/>
          <c:tx>
            <c:v>EMG + Both ACC</c:v>
          </c:tx>
          <c:val>
            <c:numRef>
              <c:f>'EMG + ACC Avg Summary'!$C$6:$R$6</c:f>
              <c:numCache>
                <c:formatCode>General</c:formatCode>
                <c:ptCount val="16"/>
                <c:pt idx="0">
                  <c:v>71.46939711638521</c:v>
                </c:pt>
                <c:pt idx="1">
                  <c:v>58.991748095219215</c:v>
                </c:pt>
                <c:pt idx="2">
                  <c:v>43.301084388022467</c:v>
                </c:pt>
                <c:pt idx="3">
                  <c:v>31.83622004436479</c:v>
                </c:pt>
                <c:pt idx="4">
                  <c:v>23.663843190306689</c:v>
                </c:pt>
                <c:pt idx="5">
                  <c:v>18.179396007944838</c:v>
                </c:pt>
                <c:pt idx="6">
                  <c:v>14.815209492742733</c:v>
                </c:pt>
                <c:pt idx="7">
                  <c:v>12.79900385024246</c:v>
                </c:pt>
                <c:pt idx="8">
                  <c:v>11.554962740008005</c:v>
                </c:pt>
                <c:pt idx="9">
                  <c:v>10.755117834154344</c:v>
                </c:pt>
                <c:pt idx="10">
                  <c:v>10.214678136091615</c:v>
                </c:pt>
                <c:pt idx="11">
                  <c:v>9.8304323589795306</c:v>
                </c:pt>
                <c:pt idx="12">
                  <c:v>9.5417761981861773</c:v>
                </c:pt>
                <c:pt idx="13">
                  <c:v>9.3088096977008696</c:v>
                </c:pt>
                <c:pt idx="14">
                  <c:v>9.1160648886904827</c:v>
                </c:pt>
                <c:pt idx="15">
                  <c:v>8.9477533796896758</c:v>
                </c:pt>
              </c:numCache>
            </c:numRef>
          </c:val>
          <c:smooth val="0"/>
        </c:ser>
        <c:ser>
          <c:idx val="5"/>
          <c:order val="5"/>
          <c:tx>
            <c:v>Dual-Stage Humerus</c:v>
          </c:tx>
          <c:val>
            <c:numRef>
              <c:f>'EMG + ACC Avg Summary'!$C$7:$R$7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27.271218739051346</c:v>
                </c:pt>
                <c:pt idx="2">
                  <c:v>25.945685893701501</c:v>
                </c:pt>
                <c:pt idx="3">
                  <c:v>25.032461843526974</c:v>
                </c:pt>
                <c:pt idx="4">
                  <c:v>24.36340701546608</c:v>
                </c:pt>
                <c:pt idx="5">
                  <c:v>23.849039092907859</c:v>
                </c:pt>
                <c:pt idx="6">
                  <c:v>23.446315522796876</c:v>
                </c:pt>
                <c:pt idx="7">
                  <c:v>23.124719149588831</c:v>
                </c:pt>
                <c:pt idx="8">
                  <c:v>22.86440866362716</c:v>
                </c:pt>
                <c:pt idx="9">
                  <c:v>22.653516187274672</c:v>
                </c:pt>
                <c:pt idx="10">
                  <c:v>22.485481874370304</c:v>
                </c:pt>
                <c:pt idx="11">
                  <c:v>22.355838062205962</c:v>
                </c:pt>
                <c:pt idx="12">
                  <c:v>22.264160720617653</c:v>
                </c:pt>
                <c:pt idx="13">
                  <c:v>22.209014032273057</c:v>
                </c:pt>
                <c:pt idx="14">
                  <c:v>22.190267934714822</c:v>
                </c:pt>
                <c:pt idx="15">
                  <c:v>22.176295234037912</c:v>
                </c:pt>
              </c:numCache>
            </c:numRef>
          </c:val>
          <c:smooth val="0"/>
        </c:ser>
        <c:ser>
          <c:idx val="6"/>
          <c:order val="6"/>
          <c:tx>
            <c:v>Dual-Stage Forearm</c:v>
          </c:tx>
          <c:val>
            <c:numRef>
              <c:f>'EMG + ACC Avg Summary'!$C$8:$R$8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27.651486103166377</c:v>
                </c:pt>
                <c:pt idx="2">
                  <c:v>26.386272685666789</c:v>
                </c:pt>
                <c:pt idx="3">
                  <c:v>25.39903049686302</c:v>
                </c:pt>
                <c:pt idx="4">
                  <c:v>24.596854954299609</c:v>
                </c:pt>
                <c:pt idx="5">
                  <c:v>23.930416804993804</c:v>
                </c:pt>
                <c:pt idx="6">
                  <c:v>23.363344608767122</c:v>
                </c:pt>
                <c:pt idx="7">
                  <c:v>22.872934493640965</c:v>
                </c:pt>
                <c:pt idx="8">
                  <c:v>22.447496757841186</c:v>
                </c:pt>
                <c:pt idx="9">
                  <c:v>22.081349797686229</c:v>
                </c:pt>
                <c:pt idx="10">
                  <c:v>21.77193758697722</c:v>
                </c:pt>
                <c:pt idx="11">
                  <c:v>21.51809579781348</c:v>
                </c:pt>
                <c:pt idx="12">
                  <c:v>21.318410990885052</c:v>
                </c:pt>
                <c:pt idx="13">
                  <c:v>21.17182420948776</c:v>
                </c:pt>
                <c:pt idx="14">
                  <c:v>21.08528989432434</c:v>
                </c:pt>
                <c:pt idx="15">
                  <c:v>21.062338408501073</c:v>
                </c:pt>
              </c:numCache>
            </c:numRef>
          </c:val>
          <c:smooth val="0"/>
        </c:ser>
        <c:ser>
          <c:idx val="7"/>
          <c:order val="7"/>
          <c:tx>
            <c:v>Dual-Stage Both</c:v>
          </c:tx>
          <c:val>
            <c:numRef>
              <c:f>'EMG + ACC Avg Summary'!$C$9:$R$9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26.89314087003088</c:v>
                </c:pt>
                <c:pt idx="2">
                  <c:v>25.045465256888459</c:v>
                </c:pt>
                <c:pt idx="3">
                  <c:v>23.74827013141806</c:v>
                </c:pt>
                <c:pt idx="4">
                  <c:v>22.796850591801345</c:v>
                </c:pt>
                <c:pt idx="5">
                  <c:v>22.063730766055027</c:v>
                </c:pt>
                <c:pt idx="6">
                  <c:v>21.484719448703682</c:v>
                </c:pt>
                <c:pt idx="7">
                  <c:v>21.019377841521024</c:v>
                </c:pt>
                <c:pt idx="8">
                  <c:v>20.64512772442848</c:v>
                </c:pt>
                <c:pt idx="9">
                  <c:v>20.348504271942343</c:v>
                </c:pt>
                <c:pt idx="10">
                  <c:v>20.121766955891999</c:v>
                </c:pt>
                <c:pt idx="11">
                  <c:v>19.959330610561569</c:v>
                </c:pt>
                <c:pt idx="12">
                  <c:v>19.857639884692425</c:v>
                </c:pt>
                <c:pt idx="13">
                  <c:v>19.813775865590856</c:v>
                </c:pt>
                <c:pt idx="14">
                  <c:v>19.823560697928862</c:v>
                </c:pt>
                <c:pt idx="15">
                  <c:v>19.886308254677168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39532528"/>
        <c:axId val="-39557552"/>
      </c:lineChart>
      <c:catAx>
        <c:axId val="-3953252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39557552"/>
        <c:crosses val="autoZero"/>
        <c:auto val="1"/>
        <c:lblAlgn val="ctr"/>
        <c:lblOffset val="100"/>
        <c:noMultiLvlLbl val="0"/>
      </c:catAx>
      <c:valAx>
        <c:axId val="-395575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3953252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321839259146202"/>
          <c:y val="0.26760901875217374"/>
          <c:w val="0.15970248468560147"/>
          <c:h val="0.46478170951522635"/>
        </c:manualLayout>
      </c:layout>
      <c:overlay val="0"/>
    </c:legend>
    <c:plotVisOnly val="1"/>
    <c:dispBlanksAs val="gap"/>
    <c:showDLblsOverMax val="0"/>
  </c:chart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775895707124918"/>
          <c:y val="3.5670687686229385E-2"/>
          <c:w val="0.85344836973230953"/>
          <c:h val="0.765492746313999"/>
        </c:manualLayout>
      </c:layout>
      <c:lineChart>
        <c:grouping val="standard"/>
        <c:varyColors val="0"/>
        <c:ser>
          <c:idx val="0"/>
          <c:order val="0"/>
          <c:tx>
            <c:v> EMG 1 Pos (baseline)</c:v>
          </c:tx>
          <c:spPr>
            <a:ln w="31750">
              <a:solidFill>
                <a:schemeClr val="tx1">
                  <a:lumMod val="50000"/>
                  <a:lumOff val="50000"/>
                </a:schemeClr>
              </a:solidFill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4.4791356249999996</c:v>
                </c:pt>
                <c:pt idx="2">
                  <c:v>4.4791356249999996</c:v>
                </c:pt>
                <c:pt idx="3">
                  <c:v>4.4791356249999996</c:v>
                </c:pt>
                <c:pt idx="4">
                  <c:v>4.4791356249999996</c:v>
                </c:pt>
                <c:pt idx="5">
                  <c:v>4.4791356249999996</c:v>
                </c:pt>
                <c:pt idx="6">
                  <c:v>4.4791356249999996</c:v>
                </c:pt>
                <c:pt idx="7">
                  <c:v>4.4791356249999996</c:v>
                </c:pt>
                <c:pt idx="8">
                  <c:v>4.4791356249999996</c:v>
                </c:pt>
                <c:pt idx="9">
                  <c:v>4.4791356249999996</c:v>
                </c:pt>
                <c:pt idx="10">
                  <c:v>4.4791356249999996</c:v>
                </c:pt>
                <c:pt idx="11">
                  <c:v>4.4791356249999996</c:v>
                </c:pt>
                <c:pt idx="12">
                  <c:v>4.4791356249999996</c:v>
                </c:pt>
                <c:pt idx="13">
                  <c:v>4.4791356249999996</c:v>
                </c:pt>
                <c:pt idx="14">
                  <c:v>4.4791356249999996</c:v>
                </c:pt>
                <c:pt idx="15">
                  <c:v>4.4791356249999996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4.4791356249999996</c:v>
                </c:pt>
                <c:pt idx="2">
                  <c:v>4.4791356249999996</c:v>
                </c:pt>
                <c:pt idx="3">
                  <c:v>4.4791356249999996</c:v>
                </c:pt>
                <c:pt idx="4">
                  <c:v>4.4791356249999996</c:v>
                </c:pt>
                <c:pt idx="5">
                  <c:v>4.4791356249999996</c:v>
                </c:pt>
                <c:pt idx="6">
                  <c:v>4.4791356249999996</c:v>
                </c:pt>
                <c:pt idx="7">
                  <c:v>4.4791356249999996</c:v>
                </c:pt>
                <c:pt idx="8">
                  <c:v>4.4791356249999996</c:v>
                </c:pt>
                <c:pt idx="9">
                  <c:v>4.4791356249999996</c:v>
                </c:pt>
                <c:pt idx="10">
                  <c:v>4.4791356249999996</c:v>
                </c:pt>
                <c:pt idx="11">
                  <c:v>4.4791356249999996</c:v>
                </c:pt>
                <c:pt idx="12">
                  <c:v>4.4791356249999996</c:v>
                </c:pt>
                <c:pt idx="13">
                  <c:v>4.4791356249999996</c:v>
                </c:pt>
                <c:pt idx="14">
                  <c:v>4.4791356249999996</c:v>
                </c:pt>
                <c:pt idx="15">
                  <c:v>4.4791356249999996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Figures'!$C$2:$R$2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29.584323420382741</c:v>
                </c:pt>
                <c:pt idx="2">
                  <c:v>29.584323420382741</c:v>
                </c:pt>
                <c:pt idx="3">
                  <c:v>29.584323420382741</c:v>
                </c:pt>
                <c:pt idx="4">
                  <c:v>29.584323420382741</c:v>
                </c:pt>
                <c:pt idx="5">
                  <c:v>29.584323420382741</c:v>
                </c:pt>
                <c:pt idx="6">
                  <c:v>29.584323420382741</c:v>
                </c:pt>
                <c:pt idx="7">
                  <c:v>29.584323420382741</c:v>
                </c:pt>
                <c:pt idx="8">
                  <c:v>29.584323420382741</c:v>
                </c:pt>
                <c:pt idx="9">
                  <c:v>29.584323420382741</c:v>
                </c:pt>
                <c:pt idx="10">
                  <c:v>29.584323420382741</c:v>
                </c:pt>
                <c:pt idx="11">
                  <c:v>29.584323420382741</c:v>
                </c:pt>
                <c:pt idx="12">
                  <c:v>29.584323420382741</c:v>
                </c:pt>
                <c:pt idx="13">
                  <c:v>29.584323420382741</c:v>
                </c:pt>
                <c:pt idx="14">
                  <c:v>29.584323420382741</c:v>
                </c:pt>
                <c:pt idx="15">
                  <c:v>29.584323420382741</c:v>
                </c:pt>
              </c:numCache>
            </c:numRef>
          </c:val>
          <c:smooth val="0"/>
        </c:ser>
        <c:ser>
          <c:idx val="1"/>
          <c:order val="1"/>
          <c:tx>
            <c:v> EMG W/O ACC</c:v>
          </c:tx>
          <c:spPr>
            <a:ln w="25400" cmpd="sng">
              <a:solidFill>
                <a:prstClr val="black"/>
              </a:solidFill>
              <a:prstDash val="solid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4.1185911839999996</c:v>
                </c:pt>
                <c:pt idx="2">
                  <c:v>3.9853394600000001</c:v>
                </c:pt>
                <c:pt idx="3">
                  <c:v>3.8740400949999967</c:v>
                </c:pt>
                <c:pt idx="4">
                  <c:v>3.7828097570000012</c:v>
                </c:pt>
                <c:pt idx="5">
                  <c:v>3.7134230000000001</c:v>
                </c:pt>
                <c:pt idx="6">
                  <c:v>3.6608643839999999</c:v>
                </c:pt>
                <c:pt idx="7">
                  <c:v>3.6221757870000002</c:v>
                </c:pt>
                <c:pt idx="8">
                  <c:v>3.5940018870000001</c:v>
                </c:pt>
                <c:pt idx="9">
                  <c:v>3.5736540560000001</c:v>
                </c:pt>
                <c:pt idx="10">
                  <c:v>3.5591536799999997</c:v>
                </c:pt>
                <c:pt idx="11">
                  <c:v>3.549760816</c:v>
                </c:pt>
                <c:pt idx="12">
                  <c:v>3.5435320840000002</c:v>
                </c:pt>
                <c:pt idx="13">
                  <c:v>3.5356389209999977</c:v>
                </c:pt>
                <c:pt idx="14">
                  <c:v>3.5253695380000001</c:v>
                </c:pt>
                <c:pt idx="15">
                  <c:v>3.5061367020000063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4.1185911839999996</c:v>
                </c:pt>
                <c:pt idx="2">
                  <c:v>3.9853394600000001</c:v>
                </c:pt>
                <c:pt idx="3">
                  <c:v>3.8740400949999967</c:v>
                </c:pt>
                <c:pt idx="4">
                  <c:v>3.7828097570000012</c:v>
                </c:pt>
                <c:pt idx="5">
                  <c:v>3.7134230000000001</c:v>
                </c:pt>
                <c:pt idx="6">
                  <c:v>3.6608643839999999</c:v>
                </c:pt>
                <c:pt idx="7">
                  <c:v>3.6221757870000002</c:v>
                </c:pt>
                <c:pt idx="8">
                  <c:v>3.5940018870000001</c:v>
                </c:pt>
                <c:pt idx="9">
                  <c:v>3.5736540560000001</c:v>
                </c:pt>
                <c:pt idx="10">
                  <c:v>3.5591536799999997</c:v>
                </c:pt>
                <c:pt idx="11">
                  <c:v>3.549760816</c:v>
                </c:pt>
                <c:pt idx="12">
                  <c:v>3.5435320840000002</c:v>
                </c:pt>
                <c:pt idx="13">
                  <c:v>3.5356389209999977</c:v>
                </c:pt>
                <c:pt idx="14">
                  <c:v>3.5253695380000001</c:v>
                </c:pt>
                <c:pt idx="15">
                  <c:v>3.5061367020000063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Figures'!$C$3:$R$3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22.803905536966816</c:v>
                </c:pt>
                <c:pt idx="2">
                  <c:v>19.893437496135778</c:v>
                </c:pt>
                <c:pt idx="3">
                  <c:v>18.298121447077797</c:v>
                </c:pt>
                <c:pt idx="4">
                  <c:v>17.309437900754173</c:v>
                </c:pt>
                <c:pt idx="5">
                  <c:v>16.646441628627631</c:v>
                </c:pt>
                <c:pt idx="6">
                  <c:v>16.175270650802354</c:v>
                </c:pt>
                <c:pt idx="7">
                  <c:v>15.829466980022556</c:v>
                </c:pt>
                <c:pt idx="8">
                  <c:v>15.567828695545595</c:v>
                </c:pt>
                <c:pt idx="9">
                  <c:v>15.366653636811993</c:v>
                </c:pt>
                <c:pt idx="10">
                  <c:v>15.209327011817876</c:v>
                </c:pt>
                <c:pt idx="11">
                  <c:v>15.085872140234224</c:v>
                </c:pt>
                <c:pt idx="12">
                  <c:v>14.986325642800916</c:v>
                </c:pt>
                <c:pt idx="13">
                  <c:v>14.901765629913745</c:v>
                </c:pt>
                <c:pt idx="14">
                  <c:v>14.82419485624086</c:v>
                </c:pt>
                <c:pt idx="15">
                  <c:v>14.746717610688032</c:v>
                </c:pt>
              </c:numCache>
            </c:numRef>
          </c:val>
          <c:smooth val="0"/>
        </c:ser>
        <c:ser>
          <c:idx val="2"/>
          <c:order val="2"/>
          <c:tx>
            <c:v> EMG + Both ACC </c:v>
          </c:tx>
          <c:spPr>
            <a:ln w="25400">
              <a:solidFill>
                <a:prstClr val="black"/>
              </a:solidFill>
              <a:prstDash val="sysDot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2.4434172660000057</c:v>
                </c:pt>
              </c:numLit>
            </c:plus>
            <c:min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2.4434172660000057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Figures'!$C$4:$R$4</c:f>
              <c:numCache>
                <c:formatCode>General</c:formatCode>
                <c:ptCount val="16"/>
                <c:pt idx="0">
                  <c:v>71.46939711638521</c:v>
                </c:pt>
                <c:pt idx="1">
                  <c:v>58.991748095219215</c:v>
                </c:pt>
                <c:pt idx="2">
                  <c:v>43.301084388022467</c:v>
                </c:pt>
                <c:pt idx="3">
                  <c:v>31.83622004436479</c:v>
                </c:pt>
                <c:pt idx="4">
                  <c:v>23.663843190306689</c:v>
                </c:pt>
                <c:pt idx="5">
                  <c:v>18.179396007944838</c:v>
                </c:pt>
                <c:pt idx="6">
                  <c:v>14.815209492742733</c:v>
                </c:pt>
                <c:pt idx="7">
                  <c:v>12.79900385024246</c:v>
                </c:pt>
                <c:pt idx="8">
                  <c:v>11.554962740008005</c:v>
                </c:pt>
                <c:pt idx="9">
                  <c:v>10.755117834154344</c:v>
                </c:pt>
                <c:pt idx="10">
                  <c:v>10.214678136091615</c:v>
                </c:pt>
                <c:pt idx="11">
                  <c:v>9.8304323589795306</c:v>
                </c:pt>
                <c:pt idx="12">
                  <c:v>9.5417761981861773</c:v>
                </c:pt>
                <c:pt idx="13">
                  <c:v>9.3088096977008696</c:v>
                </c:pt>
                <c:pt idx="14">
                  <c:v>9.1160648886904827</c:v>
                </c:pt>
                <c:pt idx="15">
                  <c:v>8.9477533796896758</c:v>
                </c:pt>
              </c:numCache>
            </c:numRef>
          </c:val>
          <c:smooth val="0"/>
        </c:ser>
        <c:ser>
          <c:idx val="3"/>
          <c:order val="3"/>
          <c:tx>
            <c:v> Dual-stage Both ACC</c:v>
          </c:tx>
          <c:spPr>
            <a:ln w="22225">
              <a:solidFill>
                <a:schemeClr val="tx1"/>
              </a:solidFill>
              <a:prstDash val="dash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4.3002867079999945</c:v>
                </c:pt>
                <c:pt idx="2">
                  <c:v>4.1482674350000126</c:v>
                </c:pt>
                <c:pt idx="3">
                  <c:v>4.0501307219999871</c:v>
                </c:pt>
                <c:pt idx="4">
                  <c:v>3.9827906090000003</c:v>
                </c:pt>
                <c:pt idx="5">
                  <c:v>3.929530916</c:v>
                </c:pt>
                <c:pt idx="6">
                  <c:v>3.8854696699999987</c:v>
                </c:pt>
                <c:pt idx="7">
                  <c:v>3.8484559049999967</c:v>
                </c:pt>
                <c:pt idx="8">
                  <c:v>3.8191228009999998</c:v>
                </c:pt>
                <c:pt idx="9">
                  <c:v>3.7985225850000002</c:v>
                </c:pt>
                <c:pt idx="10">
                  <c:v>3.78775751800001</c:v>
                </c:pt>
                <c:pt idx="11">
                  <c:v>3.7890735580000072</c:v>
                </c:pt>
                <c:pt idx="12">
                  <c:v>3.8042702269999999</c:v>
                </c:pt>
                <c:pt idx="13">
                  <c:v>3.8353104459999998</c:v>
                </c:pt>
                <c:pt idx="14">
                  <c:v>3.8810009459999999</c:v>
                </c:pt>
                <c:pt idx="15">
                  <c:v>3.9371053839999997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4.3002867079999945</c:v>
                </c:pt>
                <c:pt idx="2">
                  <c:v>4.1482674350000126</c:v>
                </c:pt>
                <c:pt idx="3">
                  <c:v>4.0501307219999871</c:v>
                </c:pt>
                <c:pt idx="4">
                  <c:v>3.9827906090000003</c:v>
                </c:pt>
                <c:pt idx="5">
                  <c:v>3.929530916</c:v>
                </c:pt>
                <c:pt idx="6">
                  <c:v>3.8854696699999987</c:v>
                </c:pt>
                <c:pt idx="7">
                  <c:v>3.8484559049999967</c:v>
                </c:pt>
                <c:pt idx="8">
                  <c:v>3.8191228009999998</c:v>
                </c:pt>
                <c:pt idx="9">
                  <c:v>3.7985225850000002</c:v>
                </c:pt>
                <c:pt idx="10">
                  <c:v>3.78775751800001</c:v>
                </c:pt>
                <c:pt idx="11">
                  <c:v>3.7890735580000072</c:v>
                </c:pt>
                <c:pt idx="12">
                  <c:v>3.8042702269999999</c:v>
                </c:pt>
                <c:pt idx="13">
                  <c:v>3.8353104459999998</c:v>
                </c:pt>
                <c:pt idx="14">
                  <c:v>3.8810009459999999</c:v>
                </c:pt>
                <c:pt idx="15">
                  <c:v>3.9371053839999997</c:v>
                </c:pt>
              </c:numLit>
            </c:minus>
            <c:spPr>
              <a:ln>
                <a:solidFill>
                  <a:prstClr val="black">
                    <a:lumMod val="75000"/>
                    <a:lumOff val="25000"/>
                    <a:alpha val="50000"/>
                  </a:prstClr>
                </a:solidFill>
              </a:ln>
            </c:spPr>
          </c:errBars>
          <c:val>
            <c:numRef>
              <c:f>'Fianl Paper Figures'!$C$5:$R$5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26.89314087003088</c:v>
                </c:pt>
                <c:pt idx="2">
                  <c:v>25.045465256888459</c:v>
                </c:pt>
                <c:pt idx="3">
                  <c:v>23.74827013141806</c:v>
                </c:pt>
                <c:pt idx="4">
                  <c:v>22.796850591801345</c:v>
                </c:pt>
                <c:pt idx="5">
                  <c:v>22.063730766055027</c:v>
                </c:pt>
                <c:pt idx="6">
                  <c:v>21.484719448703682</c:v>
                </c:pt>
                <c:pt idx="7">
                  <c:v>21.019377841521024</c:v>
                </c:pt>
                <c:pt idx="8">
                  <c:v>20.64512772442848</c:v>
                </c:pt>
                <c:pt idx="9">
                  <c:v>20.348504271942343</c:v>
                </c:pt>
                <c:pt idx="10">
                  <c:v>20.121766955891999</c:v>
                </c:pt>
                <c:pt idx="11">
                  <c:v>19.959330610561569</c:v>
                </c:pt>
                <c:pt idx="12">
                  <c:v>19.857639884692425</c:v>
                </c:pt>
                <c:pt idx="13">
                  <c:v>19.813775865590856</c:v>
                </c:pt>
                <c:pt idx="14">
                  <c:v>19.823560697928862</c:v>
                </c:pt>
                <c:pt idx="15">
                  <c:v>19.886308254677168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61904"/>
        <c:axId val="-39537424"/>
      </c:lineChart>
      <c:catAx>
        <c:axId val="-3956190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39537424"/>
        <c:crosses val="autoZero"/>
        <c:auto val="1"/>
        <c:lblAlgn val="ctr"/>
        <c:lblOffset val="100"/>
        <c:noMultiLvlLbl val="0"/>
      </c:catAx>
      <c:valAx>
        <c:axId val="-39537424"/>
        <c:scaling>
          <c:orientation val="minMax"/>
        </c:scaling>
        <c:delete val="0"/>
        <c:axPos val="l"/>
        <c:majorGridlines>
          <c:spPr>
            <a:ln>
              <a:solidFill>
                <a:prstClr val="black">
                  <a:alpha val="21000"/>
                </a:prstClr>
              </a:solidFill>
              <a:prstDash val="dash"/>
            </a:ln>
          </c:spPr>
        </c:majorGridlines>
        <c:numFmt formatCode="General" sourceLinked="1"/>
        <c:majorTickMark val="out"/>
        <c:minorTickMark val="none"/>
        <c:tickLblPos val="nextTo"/>
        <c:crossAx val="-3956190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5080879428441818"/>
          <c:y val="5.9115689461654304E-2"/>
          <c:w val="0.273336796599433"/>
          <c:h val="0.24903485857401156"/>
        </c:manualLayout>
      </c:layout>
      <c:overlay val="0"/>
      <c:spPr>
        <a:solidFill>
          <a:schemeClr val="bg1"/>
        </a:solidFill>
        <a:ln>
          <a:solidFill>
            <a:prstClr val="black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  <c:userShapes r:id="rId1"/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4323507433349594"/>
          <c:y val="3.5670687686229413E-2"/>
          <c:w val="0.8017028721441779"/>
          <c:h val="0.76549274631399922"/>
        </c:manualLayout>
      </c:layout>
      <c:lineChart>
        <c:grouping val="standard"/>
        <c:varyColors val="0"/>
        <c:ser>
          <c:idx val="0"/>
          <c:order val="0"/>
          <c:tx>
            <c:v>EMG + Both ACC</c:v>
          </c:tx>
          <c:spPr>
            <a:ln w="28575">
              <a:solidFill>
                <a:schemeClr val="tx1">
                  <a:lumMod val="50000"/>
                  <a:lumOff val="50000"/>
                </a:schemeClr>
              </a:solidFill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2.4434172660000057</c:v>
                </c:pt>
              </c:numLit>
            </c:plus>
            <c:min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2.4434172660000057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Figures'!$C$26:$R$26</c:f>
              <c:numCache>
                <c:formatCode>General</c:formatCode>
                <c:ptCount val="16"/>
                <c:pt idx="0">
                  <c:v>71.46939711638521</c:v>
                </c:pt>
                <c:pt idx="1">
                  <c:v>58.991748095219215</c:v>
                </c:pt>
                <c:pt idx="2">
                  <c:v>43.301084388022467</c:v>
                </c:pt>
                <c:pt idx="3">
                  <c:v>31.83622004436479</c:v>
                </c:pt>
                <c:pt idx="4">
                  <c:v>23.663843190306689</c:v>
                </c:pt>
                <c:pt idx="5">
                  <c:v>18.179396007944838</c:v>
                </c:pt>
                <c:pt idx="6">
                  <c:v>14.815209492742733</c:v>
                </c:pt>
                <c:pt idx="7">
                  <c:v>12.79900385024246</c:v>
                </c:pt>
                <c:pt idx="8">
                  <c:v>11.554962740008005</c:v>
                </c:pt>
                <c:pt idx="9">
                  <c:v>10.755117834154344</c:v>
                </c:pt>
                <c:pt idx="10">
                  <c:v>10.214678136091615</c:v>
                </c:pt>
                <c:pt idx="11">
                  <c:v>9.8304323589795306</c:v>
                </c:pt>
                <c:pt idx="12">
                  <c:v>9.5417761981861773</c:v>
                </c:pt>
                <c:pt idx="13">
                  <c:v>9.3088096977008696</c:v>
                </c:pt>
                <c:pt idx="14">
                  <c:v>9.1160648886904827</c:v>
                </c:pt>
                <c:pt idx="15">
                  <c:v>8.9477533796896758</c:v>
                </c:pt>
              </c:numCache>
            </c:numRef>
          </c:val>
          <c:smooth val="0"/>
        </c:ser>
        <c:ser>
          <c:idx val="1"/>
          <c:order val="1"/>
          <c:tx>
            <c:v>EMG + Humerus ACC</c:v>
          </c:tx>
          <c:spPr>
            <a:ln w="22225">
              <a:solidFill>
                <a:prstClr val="black"/>
              </a:solidFill>
              <a:prstDash val="solid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1.268887192</c:v>
                </c:pt>
                <c:pt idx="1">
                  <c:v>2.1558042949999998</c:v>
                </c:pt>
                <c:pt idx="2">
                  <c:v>2.7379925690000002</c:v>
                </c:pt>
                <c:pt idx="3">
                  <c:v>3.1221678850000001</c:v>
                </c:pt>
                <c:pt idx="4">
                  <c:v>3.2819384520000012</c:v>
                </c:pt>
                <c:pt idx="5">
                  <c:v>3.3214811339999977</c:v>
                </c:pt>
                <c:pt idx="6">
                  <c:v>3.3206691119999987</c:v>
                </c:pt>
                <c:pt idx="7">
                  <c:v>3.3091212660000062</c:v>
                </c:pt>
                <c:pt idx="8">
                  <c:v>3.2962674989999998</c:v>
                </c:pt>
                <c:pt idx="9">
                  <c:v>3.2854965320000002</c:v>
                </c:pt>
                <c:pt idx="10">
                  <c:v>3.2782731269999998</c:v>
                </c:pt>
                <c:pt idx="11">
                  <c:v>3.2745394640000001</c:v>
                </c:pt>
                <c:pt idx="12">
                  <c:v>3.2740859549999999</c:v>
                </c:pt>
                <c:pt idx="13">
                  <c:v>3.2739079370000002</c:v>
                </c:pt>
                <c:pt idx="14">
                  <c:v>3.2763617320000002</c:v>
                </c:pt>
                <c:pt idx="15">
                  <c:v>3.2787018940000001</c:v>
                </c:pt>
              </c:numLit>
            </c:plus>
            <c:minus>
              <c:numLit>
                <c:formatCode>General</c:formatCode>
                <c:ptCount val="16"/>
                <c:pt idx="0">
                  <c:v>1.268887192</c:v>
                </c:pt>
                <c:pt idx="1">
                  <c:v>2.1558042949999998</c:v>
                </c:pt>
                <c:pt idx="2">
                  <c:v>2.7379925690000002</c:v>
                </c:pt>
                <c:pt idx="3">
                  <c:v>3.1221678850000001</c:v>
                </c:pt>
                <c:pt idx="4">
                  <c:v>3.2819384520000012</c:v>
                </c:pt>
                <c:pt idx="5">
                  <c:v>3.3214811339999977</c:v>
                </c:pt>
                <c:pt idx="6">
                  <c:v>3.3206691119999987</c:v>
                </c:pt>
                <c:pt idx="7">
                  <c:v>3.3091212660000062</c:v>
                </c:pt>
                <c:pt idx="8">
                  <c:v>3.2962674989999998</c:v>
                </c:pt>
                <c:pt idx="9">
                  <c:v>3.2854965320000002</c:v>
                </c:pt>
                <c:pt idx="10">
                  <c:v>3.2782731269999998</c:v>
                </c:pt>
                <c:pt idx="11">
                  <c:v>3.2745394640000001</c:v>
                </c:pt>
                <c:pt idx="12">
                  <c:v>3.2740859549999999</c:v>
                </c:pt>
                <c:pt idx="13">
                  <c:v>3.2739079370000002</c:v>
                </c:pt>
                <c:pt idx="14">
                  <c:v>3.2763617320000002</c:v>
                </c:pt>
                <c:pt idx="15">
                  <c:v>3.2787018940000001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Figures'!$C$27:$R$27</c:f>
              <c:numCache>
                <c:formatCode>General</c:formatCode>
                <c:ptCount val="16"/>
                <c:pt idx="0">
                  <c:v>72.131538992332253</c:v>
                </c:pt>
                <c:pt idx="1">
                  <c:v>46.762530031759688</c:v>
                </c:pt>
                <c:pt idx="2">
                  <c:v>31.335837191886718</c:v>
                </c:pt>
                <c:pt idx="3">
                  <c:v>23.097872033055936</c:v>
                </c:pt>
                <c:pt idx="4">
                  <c:v>19.02695893218328</c:v>
                </c:pt>
                <c:pt idx="5">
                  <c:v>16.891252736496117</c:v>
                </c:pt>
                <c:pt idx="6">
                  <c:v>15.657131112418821</c:v>
                </c:pt>
                <c:pt idx="7">
                  <c:v>14.876169911312626</c:v>
                </c:pt>
                <c:pt idx="8">
                  <c:v>14.341517224591588</c:v>
                </c:pt>
                <c:pt idx="9">
                  <c:v>13.955608215268398</c:v>
                </c:pt>
                <c:pt idx="10">
                  <c:v>13.662831364954675</c:v>
                </c:pt>
                <c:pt idx="11">
                  <c:v>13.436150300706482</c:v>
                </c:pt>
                <c:pt idx="12">
                  <c:v>13.251192008912515</c:v>
                </c:pt>
                <c:pt idx="13">
                  <c:v>13.096114520795201</c:v>
                </c:pt>
                <c:pt idx="14">
                  <c:v>12.976306166578814</c:v>
                </c:pt>
                <c:pt idx="15">
                  <c:v>12.910216698426263</c:v>
                </c:pt>
              </c:numCache>
            </c:numRef>
          </c:val>
          <c:smooth val="0"/>
        </c:ser>
        <c:ser>
          <c:idx val="2"/>
          <c:order val="2"/>
          <c:tx>
            <c:v>EMG + Forearm ACC</c:v>
          </c:tx>
          <c:spPr>
            <a:ln w="15875">
              <a:solidFill>
                <a:prstClr val="black"/>
              </a:solidFill>
              <a:prstDash val="dash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1.0601628190000001</c:v>
                </c:pt>
                <c:pt idx="1">
                  <c:v>2.0075696660000002</c:v>
                </c:pt>
                <c:pt idx="2">
                  <c:v>2.8360780579999987</c:v>
                </c:pt>
                <c:pt idx="3">
                  <c:v>3.059526076</c:v>
                </c:pt>
                <c:pt idx="4">
                  <c:v>3.0840726470000002</c:v>
                </c:pt>
                <c:pt idx="5">
                  <c:v>3.0515755529999997</c:v>
                </c:pt>
                <c:pt idx="6">
                  <c:v>3.0043318520000115</c:v>
                </c:pt>
                <c:pt idx="7">
                  <c:v>2.9553333880000001</c:v>
                </c:pt>
                <c:pt idx="8">
                  <c:v>2.9095235080000057</c:v>
                </c:pt>
                <c:pt idx="9">
                  <c:v>2.8688649299999978</c:v>
                </c:pt>
                <c:pt idx="10">
                  <c:v>2.8332734359999967</c:v>
                </c:pt>
                <c:pt idx="11">
                  <c:v>2.8014705580000001</c:v>
                </c:pt>
                <c:pt idx="12">
                  <c:v>2.7748494519999998</c:v>
                </c:pt>
                <c:pt idx="13">
                  <c:v>2.7521179180000002</c:v>
                </c:pt>
                <c:pt idx="14">
                  <c:v>2.7315242400000073</c:v>
                </c:pt>
                <c:pt idx="15">
                  <c:v>2.7323015650000002</c:v>
                </c:pt>
              </c:numLit>
            </c:plus>
            <c:minus>
              <c:numLit>
                <c:formatCode>General</c:formatCode>
                <c:ptCount val="16"/>
                <c:pt idx="0">
                  <c:v>1.0601628190000001</c:v>
                </c:pt>
                <c:pt idx="1">
                  <c:v>2.0075696660000002</c:v>
                </c:pt>
                <c:pt idx="2">
                  <c:v>2.8360780579999987</c:v>
                </c:pt>
                <c:pt idx="3">
                  <c:v>3.059526076</c:v>
                </c:pt>
                <c:pt idx="4">
                  <c:v>3.0840726470000002</c:v>
                </c:pt>
                <c:pt idx="5">
                  <c:v>3.0515755529999997</c:v>
                </c:pt>
                <c:pt idx="6">
                  <c:v>3.0043318520000115</c:v>
                </c:pt>
                <c:pt idx="7">
                  <c:v>2.9553333880000001</c:v>
                </c:pt>
                <c:pt idx="8">
                  <c:v>2.9095235080000057</c:v>
                </c:pt>
                <c:pt idx="9">
                  <c:v>2.8688649299999978</c:v>
                </c:pt>
                <c:pt idx="10">
                  <c:v>2.8332734359999967</c:v>
                </c:pt>
                <c:pt idx="11">
                  <c:v>2.8014705580000001</c:v>
                </c:pt>
                <c:pt idx="12">
                  <c:v>2.7748494519999998</c:v>
                </c:pt>
                <c:pt idx="13">
                  <c:v>2.7521179180000002</c:v>
                </c:pt>
                <c:pt idx="14">
                  <c:v>2.7315242400000073</c:v>
                </c:pt>
                <c:pt idx="15">
                  <c:v>2.7323015650000002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Figures'!$C$28:$R$28</c:f>
              <c:numCache>
                <c:formatCode>General</c:formatCode>
                <c:ptCount val="16"/>
                <c:pt idx="0">
                  <c:v>69.608066227788328</c:v>
                </c:pt>
                <c:pt idx="1">
                  <c:v>45.667359295043369</c:v>
                </c:pt>
                <c:pt idx="2">
                  <c:v>28.31513240581598</c:v>
                </c:pt>
                <c:pt idx="3">
                  <c:v>20.756378546867005</c:v>
                </c:pt>
                <c:pt idx="4">
                  <c:v>16.977638513032801</c:v>
                </c:pt>
                <c:pt idx="5">
                  <c:v>14.874769678288809</c:v>
                </c:pt>
                <c:pt idx="6">
                  <c:v>13.601203824303047</c:v>
                </c:pt>
                <c:pt idx="7">
                  <c:v>12.766932745203995</c:v>
                </c:pt>
                <c:pt idx="8">
                  <c:v>12.182230633899938</c:v>
                </c:pt>
                <c:pt idx="9">
                  <c:v>11.747539735724592</c:v>
                </c:pt>
                <c:pt idx="10">
                  <c:v>11.410873884087085</c:v>
                </c:pt>
                <c:pt idx="11">
                  <c:v>11.141286369474035</c:v>
                </c:pt>
                <c:pt idx="12">
                  <c:v>10.920432911885356</c:v>
                </c:pt>
                <c:pt idx="13">
                  <c:v>10.738643541006567</c:v>
                </c:pt>
                <c:pt idx="14">
                  <c:v>10.595774129393584</c:v>
                </c:pt>
                <c:pt idx="15">
                  <c:v>10.484416977693618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41776"/>
        <c:axId val="-39549392"/>
      </c:lineChart>
      <c:catAx>
        <c:axId val="-395417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39549392"/>
        <c:crosses val="autoZero"/>
        <c:auto val="1"/>
        <c:lblAlgn val="ctr"/>
        <c:lblOffset val="100"/>
        <c:noMultiLvlLbl val="0"/>
      </c:catAx>
      <c:valAx>
        <c:axId val="-39549392"/>
        <c:scaling>
          <c:orientation val="minMax"/>
          <c:max val="80"/>
        </c:scaling>
        <c:delete val="0"/>
        <c:axPos val="l"/>
        <c:majorGridlines>
          <c:spPr>
            <a:ln>
              <a:solidFill>
                <a:prstClr val="black">
                  <a:alpha val="21000"/>
                </a:prstClr>
              </a:solidFill>
              <a:prstDash val="dash"/>
            </a:ln>
          </c:spPr>
        </c:majorGridlines>
        <c:numFmt formatCode="General" sourceLinked="1"/>
        <c:majorTickMark val="out"/>
        <c:minorTickMark val="none"/>
        <c:tickLblPos val="nextTo"/>
        <c:crossAx val="-3954177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42641854186606698"/>
          <c:y val="3.0885877460515156E-2"/>
          <c:w val="0.51187619349653413"/>
          <c:h val="0.25464331003568375"/>
        </c:manualLayout>
      </c:layout>
      <c:overlay val="0"/>
      <c:spPr>
        <a:solidFill>
          <a:schemeClr val="bg1"/>
        </a:solidFill>
        <a:ln>
          <a:solidFill>
            <a:prstClr val="black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22" l="0.70000000000000062" r="0.70000000000000062" t="0.75000000000000422" header="0.30000000000000032" footer="0.30000000000000032"/>
    <c:pageSetup/>
  </c:printSettings>
  <c:userShapes r:id="rId1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v>Ashkan2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right'!$G$3:$J$3</c:f>
              <c:numCache>
                <c:formatCode>General</c:formatCode>
                <c:ptCount val="4"/>
                <c:pt idx="0">
                  <c:v>1.7571884984025601</c:v>
                </c:pt>
                <c:pt idx="1">
                  <c:v>1.38445154419595</c:v>
                </c:pt>
                <c:pt idx="2">
                  <c:v>4.25985090521832</c:v>
                </c:pt>
                <c:pt idx="3">
                  <c:v>8.3835876238000004</c:v>
                </c:pt>
              </c:numCache>
            </c:numRef>
          </c:val>
          <c:smooth val="0"/>
        </c:ser>
        <c:ser>
          <c:idx val="1"/>
          <c:order val="1"/>
          <c:tx>
            <c:v>Ashkan3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right'!$G$4:$J$4</c:f>
              <c:numCache>
                <c:formatCode>General</c:formatCode>
                <c:ptCount val="4"/>
                <c:pt idx="0">
                  <c:v>0.64171122994652396</c:v>
                </c:pt>
                <c:pt idx="1">
                  <c:v>1.0160427807486601</c:v>
                </c:pt>
                <c:pt idx="2">
                  <c:v>2.51336898395722</c:v>
                </c:pt>
                <c:pt idx="3">
                  <c:v>4.0106951871657799</c:v>
                </c:pt>
              </c:numCache>
            </c:numRef>
          </c:val>
          <c:smooth val="0"/>
        </c:ser>
        <c:ser>
          <c:idx val="2"/>
          <c:order val="2"/>
          <c:tx>
            <c:v>Ali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right'!$G$5:$J$5</c:f>
              <c:numCache>
                <c:formatCode>General</c:formatCode>
                <c:ptCount val="4"/>
                <c:pt idx="0">
                  <c:v>6.8706387546967296</c:v>
                </c:pt>
                <c:pt idx="1">
                  <c:v>6.92431561996779</c:v>
                </c:pt>
                <c:pt idx="2">
                  <c:v>7.8368223295759503</c:v>
                </c:pt>
                <c:pt idx="3">
                  <c:v>9.8228663446054707</c:v>
                </c:pt>
              </c:numCache>
            </c:numRef>
          </c:val>
          <c:smooth val="0"/>
        </c:ser>
        <c:ser>
          <c:idx val="3"/>
          <c:order val="3"/>
          <c:tx>
            <c:v>Rolando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right'!$G$6:$J$6</c:f>
              <c:numCache>
                <c:formatCode>General</c:formatCode>
                <c:ptCount val="4"/>
                <c:pt idx="0">
                  <c:v>9.1635588705380897</c:v>
                </c:pt>
                <c:pt idx="1">
                  <c:v>11.1880660628663</c:v>
                </c:pt>
                <c:pt idx="2">
                  <c:v>17.3148641449121</c:v>
                </c:pt>
                <c:pt idx="3">
                  <c:v>24.667021843367099</c:v>
                </c:pt>
              </c:numCache>
            </c:numRef>
          </c:val>
          <c:smooth val="0"/>
        </c:ser>
        <c:ser>
          <c:idx val="4"/>
          <c:order val="4"/>
          <c:tx>
            <c:v>Bahareh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right'!$G$7:$J$7</c:f>
              <c:numCache>
                <c:formatCode>General</c:formatCode>
                <c:ptCount val="4"/>
                <c:pt idx="0">
                  <c:v>11.8625872249061</c:v>
                </c:pt>
                <c:pt idx="1">
                  <c:v>5.7434245840042903</c:v>
                </c:pt>
                <c:pt idx="2">
                  <c:v>6.3875469672571104</c:v>
                </c:pt>
                <c:pt idx="3">
                  <c:v>10.7353730542136</c:v>
                </c:pt>
              </c:numCache>
            </c:numRef>
          </c:val>
          <c:smooth val="0"/>
        </c:ser>
        <c:ser>
          <c:idx val="5"/>
          <c:order val="5"/>
          <c:tx>
            <c:v>Average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right'!$G$8:$J$8</c:f>
              <c:numCache>
                <c:formatCode>General</c:formatCode>
                <c:ptCount val="4"/>
                <c:pt idx="0">
                  <c:v>6.0591369156980006</c:v>
                </c:pt>
                <c:pt idx="1">
                  <c:v>5.2512601183565986</c:v>
                </c:pt>
                <c:pt idx="2">
                  <c:v>7.662490666184139</c:v>
                </c:pt>
                <c:pt idx="3">
                  <c:v>11.523908810630388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5115120"/>
        <c:axId val="-45114576"/>
      </c:lineChart>
      <c:catAx>
        <c:axId val="-451151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45114576"/>
        <c:crosses val="autoZero"/>
        <c:auto val="1"/>
        <c:lblAlgn val="ctr"/>
        <c:lblOffset val="100"/>
        <c:noMultiLvlLbl val="0"/>
      </c:catAx>
      <c:valAx>
        <c:axId val="-451145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511512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622" l="0.70000000000000062" r="0.70000000000000062" t="0.75000000000000622" header="0.30000000000000032" footer="0.30000000000000032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4323507433349594"/>
          <c:y val="3.5670687686229441E-2"/>
          <c:w val="0.80170287214417835"/>
          <c:h val="0.76549274631399944"/>
        </c:manualLayout>
      </c:layout>
      <c:lineChart>
        <c:grouping val="standard"/>
        <c:varyColors val="0"/>
        <c:ser>
          <c:idx val="0"/>
          <c:order val="0"/>
          <c:tx>
            <c:v>Dual-stage Both ACC</c:v>
          </c:tx>
          <c:spPr>
            <a:ln w="28575">
              <a:solidFill>
                <a:schemeClr val="tx1">
                  <a:lumMod val="50000"/>
                  <a:lumOff val="50000"/>
                </a:schemeClr>
              </a:solidFill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4.3002867079999945</c:v>
                </c:pt>
                <c:pt idx="2">
                  <c:v>4.1482674350000126</c:v>
                </c:pt>
                <c:pt idx="3">
                  <c:v>4.0501307219999871</c:v>
                </c:pt>
                <c:pt idx="4">
                  <c:v>3.9827906090000003</c:v>
                </c:pt>
                <c:pt idx="5">
                  <c:v>3.929530916</c:v>
                </c:pt>
                <c:pt idx="6">
                  <c:v>3.8854696699999987</c:v>
                </c:pt>
                <c:pt idx="7">
                  <c:v>3.8484559049999967</c:v>
                </c:pt>
                <c:pt idx="8">
                  <c:v>3.8191228009999998</c:v>
                </c:pt>
                <c:pt idx="9">
                  <c:v>3.7985225850000002</c:v>
                </c:pt>
                <c:pt idx="10">
                  <c:v>3.78775751800001</c:v>
                </c:pt>
                <c:pt idx="11">
                  <c:v>3.7890735580000072</c:v>
                </c:pt>
                <c:pt idx="12">
                  <c:v>3.8042702269999999</c:v>
                </c:pt>
                <c:pt idx="13">
                  <c:v>3.8353104459999998</c:v>
                </c:pt>
                <c:pt idx="14">
                  <c:v>3.8810009459999999</c:v>
                </c:pt>
                <c:pt idx="15">
                  <c:v>3.9371053839999997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4.3002867079999945</c:v>
                </c:pt>
                <c:pt idx="2">
                  <c:v>4.1482674350000126</c:v>
                </c:pt>
                <c:pt idx="3">
                  <c:v>4.0501307219999871</c:v>
                </c:pt>
                <c:pt idx="4">
                  <c:v>3.9827906090000003</c:v>
                </c:pt>
                <c:pt idx="5">
                  <c:v>3.929530916</c:v>
                </c:pt>
                <c:pt idx="6">
                  <c:v>3.8854696699999987</c:v>
                </c:pt>
                <c:pt idx="7">
                  <c:v>3.8484559049999967</c:v>
                </c:pt>
                <c:pt idx="8">
                  <c:v>3.8191228009999998</c:v>
                </c:pt>
                <c:pt idx="9">
                  <c:v>3.7985225850000002</c:v>
                </c:pt>
                <c:pt idx="10">
                  <c:v>3.78775751800001</c:v>
                </c:pt>
                <c:pt idx="11">
                  <c:v>3.7890735580000072</c:v>
                </c:pt>
                <c:pt idx="12">
                  <c:v>3.8042702269999999</c:v>
                </c:pt>
                <c:pt idx="13">
                  <c:v>3.8353104459999998</c:v>
                </c:pt>
                <c:pt idx="14">
                  <c:v>3.8810009459999999</c:v>
                </c:pt>
                <c:pt idx="15">
                  <c:v>3.9371053839999997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Figures'!$C$41:$R$41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26.89314087003088</c:v>
                </c:pt>
                <c:pt idx="2">
                  <c:v>25.045465256888459</c:v>
                </c:pt>
                <c:pt idx="3">
                  <c:v>23.74827013141806</c:v>
                </c:pt>
                <c:pt idx="4">
                  <c:v>22.796850591801345</c:v>
                </c:pt>
                <c:pt idx="5">
                  <c:v>22.063730766055027</c:v>
                </c:pt>
                <c:pt idx="6">
                  <c:v>21.484719448703682</c:v>
                </c:pt>
                <c:pt idx="7">
                  <c:v>21.019377841521024</c:v>
                </c:pt>
                <c:pt idx="8">
                  <c:v>20.64512772442848</c:v>
                </c:pt>
                <c:pt idx="9">
                  <c:v>20.348504271942343</c:v>
                </c:pt>
                <c:pt idx="10">
                  <c:v>20.121766955891999</c:v>
                </c:pt>
                <c:pt idx="11">
                  <c:v>19.959330610561569</c:v>
                </c:pt>
                <c:pt idx="12">
                  <c:v>19.857639884692425</c:v>
                </c:pt>
                <c:pt idx="13">
                  <c:v>19.813775865590856</c:v>
                </c:pt>
                <c:pt idx="14">
                  <c:v>19.823560697928862</c:v>
                </c:pt>
                <c:pt idx="15">
                  <c:v>19.886308254677168</c:v>
                </c:pt>
              </c:numCache>
            </c:numRef>
          </c:val>
          <c:smooth val="0"/>
        </c:ser>
        <c:ser>
          <c:idx val="1"/>
          <c:order val="1"/>
          <c:tx>
            <c:v>Dual-stage Humerus ACC</c:v>
          </c:tx>
          <c:spPr>
            <a:ln w="22225">
              <a:solidFill>
                <a:prstClr val="black"/>
              </a:solidFill>
              <a:prstDash val="solid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4.3078304889999872</c:v>
                </c:pt>
                <c:pt idx="2">
                  <c:v>4.1902526409999945</c:v>
                </c:pt>
                <c:pt idx="3">
                  <c:v>4.1139824329999861</c:v>
                </c:pt>
                <c:pt idx="4">
                  <c:v>4.0625559879999784</c:v>
                </c:pt>
                <c:pt idx="5">
                  <c:v>4.025931580999984</c:v>
                </c:pt>
                <c:pt idx="6">
                  <c:v>3.9982657219999997</c:v>
                </c:pt>
                <c:pt idx="7">
                  <c:v>3.9768752569999997</c:v>
                </c:pt>
                <c:pt idx="8">
                  <c:v>3.961378549</c:v>
                </c:pt>
                <c:pt idx="9">
                  <c:v>3.9526475129999987</c:v>
                </c:pt>
                <c:pt idx="10">
                  <c:v>3.9509619029999996</c:v>
                </c:pt>
                <c:pt idx="11">
                  <c:v>3.9565064379999977</c:v>
                </c:pt>
                <c:pt idx="12">
                  <c:v>3.9693185120000001</c:v>
                </c:pt>
                <c:pt idx="13">
                  <c:v>3.9895766670000001</c:v>
                </c:pt>
                <c:pt idx="14">
                  <c:v>4.0170634999999999</c:v>
                </c:pt>
                <c:pt idx="15">
                  <c:v>4.0388868629999841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4.3078304889999872</c:v>
                </c:pt>
                <c:pt idx="2">
                  <c:v>4.1902526409999945</c:v>
                </c:pt>
                <c:pt idx="3">
                  <c:v>4.1139824329999861</c:v>
                </c:pt>
                <c:pt idx="4">
                  <c:v>4.0625559879999784</c:v>
                </c:pt>
                <c:pt idx="5">
                  <c:v>4.025931580999984</c:v>
                </c:pt>
                <c:pt idx="6">
                  <c:v>3.9982657219999997</c:v>
                </c:pt>
                <c:pt idx="7">
                  <c:v>3.9768752569999997</c:v>
                </c:pt>
                <c:pt idx="8">
                  <c:v>3.961378549</c:v>
                </c:pt>
                <c:pt idx="9">
                  <c:v>3.9526475129999987</c:v>
                </c:pt>
                <c:pt idx="10">
                  <c:v>3.9509619029999996</c:v>
                </c:pt>
                <c:pt idx="11">
                  <c:v>3.9565064379999977</c:v>
                </c:pt>
                <c:pt idx="12">
                  <c:v>3.9693185120000001</c:v>
                </c:pt>
                <c:pt idx="13">
                  <c:v>3.9895766670000001</c:v>
                </c:pt>
                <c:pt idx="14">
                  <c:v>4.0170634999999999</c:v>
                </c:pt>
                <c:pt idx="15">
                  <c:v>4.0388868629999841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Figures'!$C$42:$R$42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27.271218739051346</c:v>
                </c:pt>
                <c:pt idx="2">
                  <c:v>25.945685893701501</c:v>
                </c:pt>
                <c:pt idx="3">
                  <c:v>25.032461843526974</c:v>
                </c:pt>
                <c:pt idx="4">
                  <c:v>24.36340701546608</c:v>
                </c:pt>
                <c:pt idx="5">
                  <c:v>23.849039092907859</c:v>
                </c:pt>
                <c:pt idx="6">
                  <c:v>23.446315522796876</c:v>
                </c:pt>
                <c:pt idx="7">
                  <c:v>23.124719149588831</c:v>
                </c:pt>
                <c:pt idx="8">
                  <c:v>22.86440866362716</c:v>
                </c:pt>
                <c:pt idx="9">
                  <c:v>22.653516187274672</c:v>
                </c:pt>
                <c:pt idx="10">
                  <c:v>22.485481874370304</c:v>
                </c:pt>
                <c:pt idx="11">
                  <c:v>22.355838062205962</c:v>
                </c:pt>
                <c:pt idx="12">
                  <c:v>22.264160720617653</c:v>
                </c:pt>
                <c:pt idx="13">
                  <c:v>22.209014032273057</c:v>
                </c:pt>
                <c:pt idx="14">
                  <c:v>22.190267934714822</c:v>
                </c:pt>
                <c:pt idx="15">
                  <c:v>22.176295234037912</c:v>
                </c:pt>
              </c:numCache>
            </c:numRef>
          </c:val>
          <c:smooth val="0"/>
        </c:ser>
        <c:ser>
          <c:idx val="2"/>
          <c:order val="2"/>
          <c:tx>
            <c:v>Dual-stage Forearm ACC</c:v>
          </c:tx>
          <c:spPr>
            <a:ln w="15875">
              <a:solidFill>
                <a:prstClr val="black"/>
              </a:solidFill>
              <a:prstDash val="dash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4.202597537999984</c:v>
                </c:pt>
                <c:pt idx="2">
                  <c:v>4.0899917209999996</c:v>
                </c:pt>
                <c:pt idx="3">
                  <c:v>4.0048691549999997</c:v>
                </c:pt>
                <c:pt idx="4">
                  <c:v>3.9325460699999977</c:v>
                </c:pt>
                <c:pt idx="5">
                  <c:v>3.8712280599999978</c:v>
                </c:pt>
                <c:pt idx="6">
                  <c:v>3.8202498529999995</c:v>
                </c:pt>
                <c:pt idx="7">
                  <c:v>3.777847392</c:v>
                </c:pt>
                <c:pt idx="8">
                  <c:v>3.74271375200001</c:v>
                </c:pt>
                <c:pt idx="9">
                  <c:v>3.7129100510000002</c:v>
                </c:pt>
                <c:pt idx="10">
                  <c:v>3.6869267070000062</c:v>
                </c:pt>
                <c:pt idx="11">
                  <c:v>3.6636198280000012</c:v>
                </c:pt>
                <c:pt idx="12">
                  <c:v>3.6430778450000063</c:v>
                </c:pt>
                <c:pt idx="13">
                  <c:v>3.6259791510000001</c:v>
                </c:pt>
                <c:pt idx="14">
                  <c:v>3.6148447539999999</c:v>
                </c:pt>
                <c:pt idx="15">
                  <c:v>3.6102428179999997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4.202597537999984</c:v>
                </c:pt>
                <c:pt idx="2">
                  <c:v>4.0899917209999996</c:v>
                </c:pt>
                <c:pt idx="3">
                  <c:v>4.0048691549999997</c:v>
                </c:pt>
                <c:pt idx="4">
                  <c:v>3.9325460699999977</c:v>
                </c:pt>
                <c:pt idx="5">
                  <c:v>3.8712280599999978</c:v>
                </c:pt>
                <c:pt idx="6">
                  <c:v>3.8202498529999995</c:v>
                </c:pt>
                <c:pt idx="7">
                  <c:v>3.777847392</c:v>
                </c:pt>
                <c:pt idx="8">
                  <c:v>3.74271375200001</c:v>
                </c:pt>
                <c:pt idx="9">
                  <c:v>3.7129100510000002</c:v>
                </c:pt>
                <c:pt idx="10">
                  <c:v>3.6869267070000062</c:v>
                </c:pt>
                <c:pt idx="11">
                  <c:v>3.6636198280000012</c:v>
                </c:pt>
                <c:pt idx="12">
                  <c:v>3.6430778450000063</c:v>
                </c:pt>
                <c:pt idx="13">
                  <c:v>3.6259791510000001</c:v>
                </c:pt>
                <c:pt idx="14">
                  <c:v>3.6148447539999999</c:v>
                </c:pt>
                <c:pt idx="15">
                  <c:v>3.6102428179999997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Figures'!$C$43:$R$43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27.651486103166377</c:v>
                </c:pt>
                <c:pt idx="2">
                  <c:v>26.386272685666789</c:v>
                </c:pt>
                <c:pt idx="3">
                  <c:v>25.39903049686302</c:v>
                </c:pt>
                <c:pt idx="4">
                  <c:v>24.596854954299609</c:v>
                </c:pt>
                <c:pt idx="5">
                  <c:v>23.930416804993804</c:v>
                </c:pt>
                <c:pt idx="6">
                  <c:v>23.363344608767122</c:v>
                </c:pt>
                <c:pt idx="7">
                  <c:v>22.872934493640965</c:v>
                </c:pt>
                <c:pt idx="8">
                  <c:v>22.447496757841186</c:v>
                </c:pt>
                <c:pt idx="9">
                  <c:v>22.081349797686229</c:v>
                </c:pt>
                <c:pt idx="10">
                  <c:v>21.77193758697722</c:v>
                </c:pt>
                <c:pt idx="11">
                  <c:v>21.51809579781348</c:v>
                </c:pt>
                <c:pt idx="12">
                  <c:v>21.318410990885052</c:v>
                </c:pt>
                <c:pt idx="13">
                  <c:v>21.17182420948776</c:v>
                </c:pt>
                <c:pt idx="14">
                  <c:v>21.08528989432434</c:v>
                </c:pt>
                <c:pt idx="15">
                  <c:v>21.062338408501073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57008"/>
        <c:axId val="-39556464"/>
      </c:lineChart>
      <c:catAx>
        <c:axId val="-3955700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39556464"/>
        <c:crosses val="autoZero"/>
        <c:auto val="1"/>
        <c:lblAlgn val="ctr"/>
        <c:lblOffset val="100"/>
        <c:noMultiLvlLbl val="0"/>
      </c:catAx>
      <c:valAx>
        <c:axId val="-39556464"/>
        <c:scaling>
          <c:orientation val="minMax"/>
          <c:max val="50"/>
        </c:scaling>
        <c:delete val="0"/>
        <c:axPos val="l"/>
        <c:majorGridlines>
          <c:spPr>
            <a:ln>
              <a:solidFill>
                <a:prstClr val="black">
                  <a:alpha val="21000"/>
                </a:prstClr>
              </a:solidFill>
              <a:prstDash val="dash"/>
            </a:ln>
          </c:spPr>
        </c:majorGridlines>
        <c:numFmt formatCode="General" sourceLinked="1"/>
        <c:majorTickMark val="out"/>
        <c:minorTickMark val="none"/>
        <c:tickLblPos val="nextTo"/>
        <c:crossAx val="-3955700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33545391764997962"/>
          <c:y val="3.088587746051517E-2"/>
          <c:w val="0.59719461044726596"/>
          <c:h val="0.25464331003568375"/>
        </c:manualLayout>
      </c:layout>
      <c:overlay val="0"/>
      <c:spPr>
        <a:solidFill>
          <a:schemeClr val="bg1"/>
        </a:solidFill>
        <a:ln>
          <a:solidFill>
            <a:prstClr val="black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22" l="0.70000000000000062" r="0.70000000000000062" t="0.75000000000000422" header="0.30000000000000032" footer="0.30000000000000032"/>
    <c:pageSetup/>
  </c:printSettings>
  <c:userShapes r:id="rId1"/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4323507433349594"/>
          <c:y val="3.5670687686229462E-2"/>
          <c:w val="0.8017028721441789"/>
          <c:h val="0.76549274631399966"/>
        </c:manualLayout>
      </c:layout>
      <c:lineChart>
        <c:grouping val="standard"/>
        <c:varyColors val="0"/>
        <c:ser>
          <c:idx val="0"/>
          <c:order val="0"/>
          <c:tx>
            <c:v>Dual-stage Both ACC</c:v>
          </c:tx>
          <c:spPr>
            <a:ln w="28575">
              <a:solidFill>
                <a:schemeClr val="tx1">
                  <a:lumMod val="50000"/>
                  <a:lumOff val="50000"/>
                </a:schemeClr>
              </a:solidFill>
            </a:ln>
          </c:spPr>
          <c:marker>
            <c:symbol val="none"/>
          </c:marker>
          <c:val>
            <c:numRef>
              <c:f>'Fianl Paper Figures (2)'!$C$41:$R$41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26.89314087003088</c:v>
                </c:pt>
                <c:pt idx="2">
                  <c:v>25.045465256888459</c:v>
                </c:pt>
                <c:pt idx="3">
                  <c:v>23.74827013141806</c:v>
                </c:pt>
                <c:pt idx="4">
                  <c:v>22.796850591801345</c:v>
                </c:pt>
                <c:pt idx="5">
                  <c:v>22.063730766055027</c:v>
                </c:pt>
                <c:pt idx="6">
                  <c:v>21.484719448703682</c:v>
                </c:pt>
                <c:pt idx="7">
                  <c:v>21.019377841521024</c:v>
                </c:pt>
                <c:pt idx="8">
                  <c:v>20.64512772442848</c:v>
                </c:pt>
                <c:pt idx="9">
                  <c:v>20.348504271942343</c:v>
                </c:pt>
                <c:pt idx="10">
                  <c:v>20.121766955891999</c:v>
                </c:pt>
                <c:pt idx="11">
                  <c:v>19.959330610561569</c:v>
                </c:pt>
                <c:pt idx="12">
                  <c:v>19.857639884692425</c:v>
                </c:pt>
                <c:pt idx="13">
                  <c:v>19.813775865590856</c:v>
                </c:pt>
                <c:pt idx="14">
                  <c:v>19.823560697928862</c:v>
                </c:pt>
                <c:pt idx="15">
                  <c:v>19.886308254677168</c:v>
                </c:pt>
              </c:numCache>
            </c:numRef>
          </c:val>
          <c:smooth val="0"/>
        </c:ser>
        <c:ser>
          <c:idx val="1"/>
          <c:order val="1"/>
          <c:tx>
            <c:v>Dual-stage Humerus ACC</c:v>
          </c:tx>
          <c:spPr>
            <a:ln w="22225">
              <a:solidFill>
                <a:prstClr val="black"/>
              </a:solidFill>
              <a:prstDash val="solid"/>
            </a:ln>
          </c:spPr>
          <c:marker>
            <c:symbol val="none"/>
          </c:marker>
          <c:val>
            <c:numRef>
              <c:f>'Fianl Paper Figures (2)'!$C$42:$R$42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27.271218739051346</c:v>
                </c:pt>
                <c:pt idx="2">
                  <c:v>25.945685893701501</c:v>
                </c:pt>
                <c:pt idx="3">
                  <c:v>25.032461843526974</c:v>
                </c:pt>
                <c:pt idx="4">
                  <c:v>24.36340701546608</c:v>
                </c:pt>
                <c:pt idx="5">
                  <c:v>23.849039092907859</c:v>
                </c:pt>
                <c:pt idx="6">
                  <c:v>23.446315522796876</c:v>
                </c:pt>
                <c:pt idx="7">
                  <c:v>23.124719149588831</c:v>
                </c:pt>
                <c:pt idx="8">
                  <c:v>22.86440866362716</c:v>
                </c:pt>
                <c:pt idx="9">
                  <c:v>22.653516187274672</c:v>
                </c:pt>
                <c:pt idx="10">
                  <c:v>22.485481874370304</c:v>
                </c:pt>
                <c:pt idx="11">
                  <c:v>22.355838062205962</c:v>
                </c:pt>
                <c:pt idx="12">
                  <c:v>22.264160720617653</c:v>
                </c:pt>
                <c:pt idx="13">
                  <c:v>22.209014032273057</c:v>
                </c:pt>
                <c:pt idx="14">
                  <c:v>22.190267934714822</c:v>
                </c:pt>
                <c:pt idx="15">
                  <c:v>22.176295234037912</c:v>
                </c:pt>
              </c:numCache>
            </c:numRef>
          </c:val>
          <c:smooth val="0"/>
        </c:ser>
        <c:ser>
          <c:idx val="2"/>
          <c:order val="2"/>
          <c:tx>
            <c:v>Dual-stage Forearm ACC</c:v>
          </c:tx>
          <c:spPr>
            <a:ln w="15875">
              <a:solidFill>
                <a:prstClr val="black"/>
              </a:solidFill>
              <a:prstDash val="dash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4.2025975379999814</c:v>
                </c:pt>
                <c:pt idx="2">
                  <c:v>4.0899917209999996</c:v>
                </c:pt>
                <c:pt idx="3">
                  <c:v>4.0048691549999997</c:v>
                </c:pt>
                <c:pt idx="4">
                  <c:v>3.9325460699999977</c:v>
                </c:pt>
                <c:pt idx="5">
                  <c:v>3.8712280599999978</c:v>
                </c:pt>
                <c:pt idx="6">
                  <c:v>3.8202498529999995</c:v>
                </c:pt>
                <c:pt idx="7">
                  <c:v>3.777847392</c:v>
                </c:pt>
                <c:pt idx="8">
                  <c:v>3.7427137520000118</c:v>
                </c:pt>
                <c:pt idx="9">
                  <c:v>3.7129100510000002</c:v>
                </c:pt>
                <c:pt idx="10">
                  <c:v>3.6869267070000076</c:v>
                </c:pt>
                <c:pt idx="11">
                  <c:v>3.6636198280000012</c:v>
                </c:pt>
                <c:pt idx="12">
                  <c:v>3.6430778450000076</c:v>
                </c:pt>
                <c:pt idx="13">
                  <c:v>3.6259791510000001</c:v>
                </c:pt>
                <c:pt idx="14">
                  <c:v>3.6148447539999999</c:v>
                </c:pt>
                <c:pt idx="15">
                  <c:v>3.6102428179999997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4.2025975379999814</c:v>
                </c:pt>
                <c:pt idx="2">
                  <c:v>4.0899917209999996</c:v>
                </c:pt>
                <c:pt idx="3">
                  <c:v>4.0048691549999997</c:v>
                </c:pt>
                <c:pt idx="4">
                  <c:v>3.9325460699999977</c:v>
                </c:pt>
                <c:pt idx="5">
                  <c:v>3.8712280599999978</c:v>
                </c:pt>
                <c:pt idx="6">
                  <c:v>3.8202498529999995</c:v>
                </c:pt>
                <c:pt idx="7">
                  <c:v>3.777847392</c:v>
                </c:pt>
                <c:pt idx="8">
                  <c:v>3.7427137520000118</c:v>
                </c:pt>
                <c:pt idx="9">
                  <c:v>3.7129100510000002</c:v>
                </c:pt>
                <c:pt idx="10">
                  <c:v>3.6869267070000076</c:v>
                </c:pt>
                <c:pt idx="11">
                  <c:v>3.6636198280000012</c:v>
                </c:pt>
                <c:pt idx="12">
                  <c:v>3.6430778450000076</c:v>
                </c:pt>
                <c:pt idx="13">
                  <c:v>3.6259791510000001</c:v>
                </c:pt>
                <c:pt idx="14">
                  <c:v>3.6148447539999999</c:v>
                </c:pt>
                <c:pt idx="15">
                  <c:v>3.6102428179999997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(2)'!$C$43:$R$43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27.651486103166377</c:v>
                </c:pt>
                <c:pt idx="2">
                  <c:v>26.386272685666789</c:v>
                </c:pt>
                <c:pt idx="3">
                  <c:v>25.39903049686302</c:v>
                </c:pt>
                <c:pt idx="4">
                  <c:v>24.596854954299609</c:v>
                </c:pt>
                <c:pt idx="5">
                  <c:v>23.930416804993804</c:v>
                </c:pt>
                <c:pt idx="6">
                  <c:v>23.363344608767122</c:v>
                </c:pt>
                <c:pt idx="7">
                  <c:v>22.872934493640965</c:v>
                </c:pt>
                <c:pt idx="8">
                  <c:v>22.447496757841186</c:v>
                </c:pt>
                <c:pt idx="9">
                  <c:v>22.081349797686229</c:v>
                </c:pt>
                <c:pt idx="10">
                  <c:v>21.77193758697722</c:v>
                </c:pt>
                <c:pt idx="11">
                  <c:v>21.51809579781348</c:v>
                </c:pt>
                <c:pt idx="12">
                  <c:v>21.318410990885052</c:v>
                </c:pt>
                <c:pt idx="13">
                  <c:v>21.17182420948776</c:v>
                </c:pt>
                <c:pt idx="14">
                  <c:v>21.08528989432434</c:v>
                </c:pt>
                <c:pt idx="15">
                  <c:v>21.062338408501073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41232"/>
        <c:axId val="-39551024"/>
      </c:lineChart>
      <c:catAx>
        <c:axId val="-395412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39551024"/>
        <c:crosses val="autoZero"/>
        <c:auto val="1"/>
        <c:lblAlgn val="ctr"/>
        <c:lblOffset val="100"/>
        <c:noMultiLvlLbl val="0"/>
      </c:catAx>
      <c:valAx>
        <c:axId val="-39551024"/>
        <c:scaling>
          <c:orientation val="minMax"/>
          <c:max val="50"/>
        </c:scaling>
        <c:delete val="0"/>
        <c:axPos val="l"/>
        <c:majorGridlines>
          <c:spPr>
            <a:ln>
              <a:solidFill>
                <a:prstClr val="black">
                  <a:alpha val="21000"/>
                </a:prstClr>
              </a:solidFill>
              <a:prstDash val="dash"/>
            </a:ln>
          </c:spPr>
        </c:majorGridlines>
        <c:numFmt formatCode="General" sourceLinked="1"/>
        <c:majorTickMark val="out"/>
        <c:minorTickMark val="none"/>
        <c:tickLblPos val="nextTo"/>
        <c:crossAx val="-3954123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33545391764997989"/>
          <c:y val="3.0885877460515205E-2"/>
          <c:w val="0.59719461044726596"/>
          <c:h val="0.25464331003568375"/>
        </c:manualLayout>
      </c:layout>
      <c:overlay val="0"/>
      <c:spPr>
        <a:solidFill>
          <a:schemeClr val="bg1"/>
        </a:solidFill>
        <a:ln>
          <a:solidFill>
            <a:prstClr val="black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44" l="0.70000000000000062" r="0.70000000000000062" t="0.75000000000000444" header="0.30000000000000032" footer="0.30000000000000032"/>
    <c:pageSetup/>
  </c:printSettings>
  <c:userShapes r:id="rId1"/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4323507433349594"/>
          <c:y val="3.5670687686229489E-2"/>
          <c:w val="0.80170287214417935"/>
          <c:h val="0.76549274631399988"/>
        </c:manualLayout>
      </c:layout>
      <c:lineChart>
        <c:grouping val="standard"/>
        <c:varyColors val="0"/>
        <c:ser>
          <c:idx val="1"/>
          <c:order val="0"/>
          <c:tx>
            <c:v>Dual-stage Humerus ACC</c:v>
          </c:tx>
          <c:spPr>
            <a:ln w="22225">
              <a:noFill/>
              <a:prstDash val="solid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4.3078304889999846</c:v>
                </c:pt>
                <c:pt idx="2">
                  <c:v>4.1902526409999945</c:v>
                </c:pt>
                <c:pt idx="3">
                  <c:v>4.1139824329999826</c:v>
                </c:pt>
                <c:pt idx="4">
                  <c:v>4.062555987999974</c:v>
                </c:pt>
                <c:pt idx="5">
                  <c:v>4.0259315809999787</c:v>
                </c:pt>
                <c:pt idx="6">
                  <c:v>3.9982657219999997</c:v>
                </c:pt>
                <c:pt idx="7">
                  <c:v>3.9768752569999997</c:v>
                </c:pt>
                <c:pt idx="8">
                  <c:v>3.961378549</c:v>
                </c:pt>
                <c:pt idx="9">
                  <c:v>3.9526475129999987</c:v>
                </c:pt>
                <c:pt idx="10">
                  <c:v>3.9509619029999996</c:v>
                </c:pt>
                <c:pt idx="11">
                  <c:v>3.9565064379999977</c:v>
                </c:pt>
                <c:pt idx="12">
                  <c:v>3.9693185120000001</c:v>
                </c:pt>
                <c:pt idx="13">
                  <c:v>3.9895766670000001</c:v>
                </c:pt>
                <c:pt idx="14">
                  <c:v>4.0170634999999999</c:v>
                </c:pt>
                <c:pt idx="15">
                  <c:v>4.0388868629999797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4.3078304889999846</c:v>
                </c:pt>
                <c:pt idx="2">
                  <c:v>4.1902526409999945</c:v>
                </c:pt>
                <c:pt idx="3">
                  <c:v>4.1139824329999826</c:v>
                </c:pt>
                <c:pt idx="4">
                  <c:v>4.062555987999974</c:v>
                </c:pt>
                <c:pt idx="5">
                  <c:v>4.0259315809999787</c:v>
                </c:pt>
                <c:pt idx="6">
                  <c:v>3.9982657219999997</c:v>
                </c:pt>
                <c:pt idx="7">
                  <c:v>3.9768752569999997</c:v>
                </c:pt>
                <c:pt idx="8">
                  <c:v>3.961378549</c:v>
                </c:pt>
                <c:pt idx="9">
                  <c:v>3.9526475129999987</c:v>
                </c:pt>
                <c:pt idx="10">
                  <c:v>3.9509619029999996</c:v>
                </c:pt>
                <c:pt idx="11">
                  <c:v>3.9565064379999977</c:v>
                </c:pt>
                <c:pt idx="12">
                  <c:v>3.9693185120000001</c:v>
                </c:pt>
                <c:pt idx="13">
                  <c:v>3.9895766670000001</c:v>
                </c:pt>
                <c:pt idx="14">
                  <c:v>4.0170634999999999</c:v>
                </c:pt>
                <c:pt idx="15">
                  <c:v>4.0388868629999797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(2)'!$C$42:$R$42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27.271218739051346</c:v>
                </c:pt>
                <c:pt idx="2">
                  <c:v>25.945685893701501</c:v>
                </c:pt>
                <c:pt idx="3">
                  <c:v>25.032461843526974</c:v>
                </c:pt>
                <c:pt idx="4">
                  <c:v>24.36340701546608</c:v>
                </c:pt>
                <c:pt idx="5">
                  <c:v>23.849039092907859</c:v>
                </c:pt>
                <c:pt idx="6">
                  <c:v>23.446315522796876</c:v>
                </c:pt>
                <c:pt idx="7">
                  <c:v>23.124719149588831</c:v>
                </c:pt>
                <c:pt idx="8">
                  <c:v>22.86440866362716</c:v>
                </c:pt>
                <c:pt idx="9">
                  <c:v>22.653516187274672</c:v>
                </c:pt>
                <c:pt idx="10">
                  <c:v>22.485481874370304</c:v>
                </c:pt>
                <c:pt idx="11">
                  <c:v>22.355838062205962</c:v>
                </c:pt>
                <c:pt idx="12">
                  <c:v>22.264160720617653</c:v>
                </c:pt>
                <c:pt idx="13">
                  <c:v>22.209014032273057</c:v>
                </c:pt>
                <c:pt idx="14">
                  <c:v>22.190267934714822</c:v>
                </c:pt>
                <c:pt idx="15">
                  <c:v>22.176295234037912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48848"/>
        <c:axId val="-39561360"/>
      </c:lineChart>
      <c:catAx>
        <c:axId val="-39548848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one"/>
        <c:crossAx val="-39561360"/>
        <c:crosses val="autoZero"/>
        <c:auto val="1"/>
        <c:lblAlgn val="ctr"/>
        <c:lblOffset val="100"/>
        <c:noMultiLvlLbl val="0"/>
      </c:catAx>
      <c:valAx>
        <c:axId val="-39561360"/>
        <c:scaling>
          <c:orientation val="minMax"/>
          <c:max val="50"/>
        </c:scaling>
        <c:delete val="1"/>
        <c:axPos val="l"/>
        <c:numFmt formatCode="General" sourceLinked="1"/>
        <c:majorTickMark val="out"/>
        <c:minorTickMark val="none"/>
        <c:tickLblPos val="none"/>
        <c:crossAx val="-39548848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66" l="0.70000000000000062" r="0.70000000000000062" t="0.75000000000000466" header="0.30000000000000032" footer="0.30000000000000032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4323507433349594"/>
          <c:y val="3.5670687686229441E-2"/>
          <c:w val="0.80170287214417835"/>
          <c:h val="0.76549274631399944"/>
        </c:manualLayout>
      </c:layout>
      <c:lineChart>
        <c:grouping val="standard"/>
        <c:varyColors val="0"/>
        <c:ser>
          <c:idx val="0"/>
          <c:order val="0"/>
          <c:tx>
            <c:v>EMG + Both ACC</c:v>
          </c:tx>
          <c:spPr>
            <a:ln w="28575">
              <a:solidFill>
                <a:schemeClr val="tx1">
                  <a:lumMod val="50000"/>
                  <a:lumOff val="50000"/>
                </a:schemeClr>
              </a:solidFill>
            </a:ln>
          </c:spPr>
          <c:marker>
            <c:symbol val="none"/>
          </c:marker>
          <c:val>
            <c:numRef>
              <c:f>'Fianl Paper Figures (2)'!$C$26:$R$26</c:f>
              <c:numCache>
                <c:formatCode>General</c:formatCode>
                <c:ptCount val="16"/>
                <c:pt idx="0">
                  <c:v>71.46939711638521</c:v>
                </c:pt>
                <c:pt idx="1">
                  <c:v>58.991748095219215</c:v>
                </c:pt>
                <c:pt idx="2">
                  <c:v>43.301084388022467</c:v>
                </c:pt>
                <c:pt idx="3">
                  <c:v>31.83622004436479</c:v>
                </c:pt>
                <c:pt idx="4">
                  <c:v>23.663843190306689</c:v>
                </c:pt>
                <c:pt idx="5">
                  <c:v>18.179396007944838</c:v>
                </c:pt>
                <c:pt idx="6">
                  <c:v>14.815209492742733</c:v>
                </c:pt>
                <c:pt idx="7">
                  <c:v>12.79900385024246</c:v>
                </c:pt>
                <c:pt idx="8">
                  <c:v>11.554962740008005</c:v>
                </c:pt>
                <c:pt idx="9">
                  <c:v>10.755117834154344</c:v>
                </c:pt>
                <c:pt idx="10">
                  <c:v>10.214678136091615</c:v>
                </c:pt>
                <c:pt idx="11">
                  <c:v>9.8304323589795306</c:v>
                </c:pt>
                <c:pt idx="12">
                  <c:v>9.5417761981861773</c:v>
                </c:pt>
                <c:pt idx="13">
                  <c:v>9.3088096977008696</c:v>
                </c:pt>
                <c:pt idx="14">
                  <c:v>9.1160648886904827</c:v>
                </c:pt>
                <c:pt idx="15">
                  <c:v>8.9477533796896758</c:v>
                </c:pt>
              </c:numCache>
            </c:numRef>
          </c:val>
          <c:smooth val="0"/>
        </c:ser>
        <c:ser>
          <c:idx val="1"/>
          <c:order val="1"/>
          <c:tx>
            <c:v>EMG + Humerus ACC</c:v>
          </c:tx>
          <c:spPr>
            <a:ln w="22225">
              <a:solidFill>
                <a:prstClr val="black"/>
              </a:solidFill>
              <a:prstDash val="solid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1.268887192</c:v>
                </c:pt>
                <c:pt idx="1">
                  <c:v>2.1558042949999998</c:v>
                </c:pt>
                <c:pt idx="2">
                  <c:v>2.7379925690000002</c:v>
                </c:pt>
                <c:pt idx="3">
                  <c:v>3.1221678850000001</c:v>
                </c:pt>
                <c:pt idx="4">
                  <c:v>3.2819384520000012</c:v>
                </c:pt>
                <c:pt idx="5">
                  <c:v>3.3214811339999977</c:v>
                </c:pt>
                <c:pt idx="6">
                  <c:v>3.3206691119999987</c:v>
                </c:pt>
                <c:pt idx="7">
                  <c:v>3.3091212660000076</c:v>
                </c:pt>
                <c:pt idx="8">
                  <c:v>3.2962674989999998</c:v>
                </c:pt>
                <c:pt idx="9">
                  <c:v>3.2854965320000002</c:v>
                </c:pt>
                <c:pt idx="10">
                  <c:v>3.2782731269999998</c:v>
                </c:pt>
                <c:pt idx="11">
                  <c:v>3.2745394640000001</c:v>
                </c:pt>
                <c:pt idx="12">
                  <c:v>3.2740859549999999</c:v>
                </c:pt>
                <c:pt idx="13">
                  <c:v>3.2739079370000002</c:v>
                </c:pt>
                <c:pt idx="14">
                  <c:v>3.2763617320000002</c:v>
                </c:pt>
                <c:pt idx="15">
                  <c:v>3.2787018940000001</c:v>
                </c:pt>
              </c:numLit>
            </c:plus>
            <c:minus>
              <c:numLit>
                <c:formatCode>General</c:formatCode>
                <c:ptCount val="16"/>
                <c:pt idx="0">
                  <c:v>1.268887192</c:v>
                </c:pt>
                <c:pt idx="1">
                  <c:v>2.1558042949999998</c:v>
                </c:pt>
                <c:pt idx="2">
                  <c:v>2.7379925690000002</c:v>
                </c:pt>
                <c:pt idx="3">
                  <c:v>3.1221678850000001</c:v>
                </c:pt>
                <c:pt idx="4">
                  <c:v>3.2819384520000012</c:v>
                </c:pt>
                <c:pt idx="5">
                  <c:v>3.3214811339999977</c:v>
                </c:pt>
                <c:pt idx="6">
                  <c:v>3.3206691119999987</c:v>
                </c:pt>
                <c:pt idx="7">
                  <c:v>3.3091212660000076</c:v>
                </c:pt>
                <c:pt idx="8">
                  <c:v>3.2962674989999998</c:v>
                </c:pt>
                <c:pt idx="9">
                  <c:v>3.2854965320000002</c:v>
                </c:pt>
                <c:pt idx="10">
                  <c:v>3.2782731269999998</c:v>
                </c:pt>
                <c:pt idx="11">
                  <c:v>3.2745394640000001</c:v>
                </c:pt>
                <c:pt idx="12">
                  <c:v>3.2740859549999999</c:v>
                </c:pt>
                <c:pt idx="13">
                  <c:v>3.2739079370000002</c:v>
                </c:pt>
                <c:pt idx="14">
                  <c:v>3.2763617320000002</c:v>
                </c:pt>
                <c:pt idx="15">
                  <c:v>3.2787018940000001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(2)'!$C$27:$R$27</c:f>
              <c:numCache>
                <c:formatCode>General</c:formatCode>
                <c:ptCount val="16"/>
                <c:pt idx="0">
                  <c:v>72.131538992332253</c:v>
                </c:pt>
                <c:pt idx="1">
                  <c:v>46.762530031759688</c:v>
                </c:pt>
                <c:pt idx="2">
                  <c:v>31.335837191886718</c:v>
                </c:pt>
                <c:pt idx="3">
                  <c:v>23.097872033055936</c:v>
                </c:pt>
                <c:pt idx="4">
                  <c:v>19.02695893218328</c:v>
                </c:pt>
                <c:pt idx="5">
                  <c:v>16.891252736496117</c:v>
                </c:pt>
                <c:pt idx="6">
                  <c:v>15.657131112418821</c:v>
                </c:pt>
                <c:pt idx="7">
                  <c:v>14.876169911312626</c:v>
                </c:pt>
                <c:pt idx="8">
                  <c:v>14.341517224591588</c:v>
                </c:pt>
                <c:pt idx="9">
                  <c:v>13.955608215268398</c:v>
                </c:pt>
                <c:pt idx="10">
                  <c:v>13.662831364954675</c:v>
                </c:pt>
                <c:pt idx="11">
                  <c:v>13.436150300706482</c:v>
                </c:pt>
                <c:pt idx="12">
                  <c:v>13.251192008912515</c:v>
                </c:pt>
                <c:pt idx="13">
                  <c:v>13.096114520795201</c:v>
                </c:pt>
                <c:pt idx="14">
                  <c:v>12.976306166578814</c:v>
                </c:pt>
                <c:pt idx="15">
                  <c:v>12.910216698426263</c:v>
                </c:pt>
              </c:numCache>
            </c:numRef>
          </c:val>
          <c:smooth val="0"/>
        </c:ser>
        <c:ser>
          <c:idx val="2"/>
          <c:order val="2"/>
          <c:tx>
            <c:v>EMG + Forearm ACC</c:v>
          </c:tx>
          <c:spPr>
            <a:ln w="15875">
              <a:solidFill>
                <a:prstClr val="black"/>
              </a:solidFill>
              <a:prstDash val="dash"/>
            </a:ln>
          </c:spPr>
          <c:marker>
            <c:symbol val="none"/>
          </c:marker>
          <c:val>
            <c:numRef>
              <c:f>'Fianl Paper Figures (2)'!$C$28:$R$28</c:f>
              <c:numCache>
                <c:formatCode>General</c:formatCode>
                <c:ptCount val="16"/>
                <c:pt idx="0">
                  <c:v>69.608066227788328</c:v>
                </c:pt>
                <c:pt idx="1">
                  <c:v>45.667359295043369</c:v>
                </c:pt>
                <c:pt idx="2">
                  <c:v>28.31513240581598</c:v>
                </c:pt>
                <c:pt idx="3">
                  <c:v>20.756378546867005</c:v>
                </c:pt>
                <c:pt idx="4">
                  <c:v>16.977638513032801</c:v>
                </c:pt>
                <c:pt idx="5">
                  <c:v>14.874769678288809</c:v>
                </c:pt>
                <c:pt idx="6">
                  <c:v>13.601203824303047</c:v>
                </c:pt>
                <c:pt idx="7">
                  <c:v>12.766932745203995</c:v>
                </c:pt>
                <c:pt idx="8">
                  <c:v>12.182230633899938</c:v>
                </c:pt>
                <c:pt idx="9">
                  <c:v>11.747539735724592</c:v>
                </c:pt>
                <c:pt idx="10">
                  <c:v>11.410873884087085</c:v>
                </c:pt>
                <c:pt idx="11">
                  <c:v>11.141286369474035</c:v>
                </c:pt>
                <c:pt idx="12">
                  <c:v>10.920432911885356</c:v>
                </c:pt>
                <c:pt idx="13">
                  <c:v>10.738643541006567</c:v>
                </c:pt>
                <c:pt idx="14">
                  <c:v>10.595774129393584</c:v>
                </c:pt>
                <c:pt idx="15">
                  <c:v>10.484416977693618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60272"/>
        <c:axId val="-39559184"/>
      </c:lineChart>
      <c:catAx>
        <c:axId val="-395602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39559184"/>
        <c:crosses val="autoZero"/>
        <c:auto val="1"/>
        <c:lblAlgn val="ctr"/>
        <c:lblOffset val="100"/>
        <c:noMultiLvlLbl val="0"/>
      </c:catAx>
      <c:valAx>
        <c:axId val="-39559184"/>
        <c:scaling>
          <c:orientation val="minMax"/>
          <c:max val="80"/>
        </c:scaling>
        <c:delete val="0"/>
        <c:axPos val="l"/>
        <c:majorGridlines>
          <c:spPr>
            <a:ln>
              <a:solidFill>
                <a:prstClr val="black">
                  <a:alpha val="21000"/>
                </a:prstClr>
              </a:solidFill>
              <a:prstDash val="dash"/>
            </a:ln>
          </c:spPr>
        </c:majorGridlines>
        <c:numFmt formatCode="General" sourceLinked="1"/>
        <c:majorTickMark val="out"/>
        <c:minorTickMark val="none"/>
        <c:tickLblPos val="nextTo"/>
        <c:crossAx val="-3956027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42641854186606715"/>
          <c:y val="3.0885877460515188E-2"/>
          <c:w val="0.51187619349653413"/>
          <c:h val="0.25464331003568375"/>
        </c:manualLayout>
      </c:layout>
      <c:overlay val="0"/>
      <c:spPr>
        <a:solidFill>
          <a:schemeClr val="bg1"/>
        </a:solidFill>
        <a:ln>
          <a:solidFill>
            <a:prstClr val="black"/>
          </a:solidFill>
        </a:ln>
      </c:sp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44" l="0.70000000000000062" r="0.70000000000000062" t="0.75000000000000444" header="0.30000000000000032" footer="0.30000000000000032"/>
    <c:pageSetup/>
  </c:printSettings>
  <c:userShapes r:id="rId1"/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4323507433349594"/>
          <c:y val="3.5670687686229462E-2"/>
          <c:w val="0.8017028721441789"/>
          <c:h val="0.76549274631399966"/>
        </c:manualLayout>
      </c:layout>
      <c:lineChart>
        <c:grouping val="standard"/>
        <c:varyColors val="0"/>
        <c:ser>
          <c:idx val="0"/>
          <c:order val="0"/>
          <c:tx>
            <c:v>EMG + Both ACC</c:v>
          </c:tx>
          <c:spPr>
            <a:ln w="28575">
              <a:noFill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2.4434172660000075</c:v>
                </c:pt>
              </c:numLit>
            </c:plus>
            <c:min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2.4434172660000075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(2)'!$C$26:$R$26</c:f>
              <c:numCache>
                <c:formatCode>General</c:formatCode>
                <c:ptCount val="16"/>
                <c:pt idx="0">
                  <c:v>71.46939711638521</c:v>
                </c:pt>
                <c:pt idx="1">
                  <c:v>58.991748095219215</c:v>
                </c:pt>
                <c:pt idx="2">
                  <c:v>43.301084388022467</c:v>
                </c:pt>
                <c:pt idx="3">
                  <c:v>31.83622004436479</c:v>
                </c:pt>
                <c:pt idx="4">
                  <c:v>23.663843190306689</c:v>
                </c:pt>
                <c:pt idx="5">
                  <c:v>18.179396007944838</c:v>
                </c:pt>
                <c:pt idx="6">
                  <c:v>14.815209492742733</c:v>
                </c:pt>
                <c:pt idx="7">
                  <c:v>12.79900385024246</c:v>
                </c:pt>
                <c:pt idx="8">
                  <c:v>11.554962740008005</c:v>
                </c:pt>
                <c:pt idx="9">
                  <c:v>10.755117834154344</c:v>
                </c:pt>
                <c:pt idx="10">
                  <c:v>10.214678136091615</c:v>
                </c:pt>
                <c:pt idx="11">
                  <c:v>9.8304323589795306</c:v>
                </c:pt>
                <c:pt idx="12">
                  <c:v>9.5417761981861773</c:v>
                </c:pt>
                <c:pt idx="13">
                  <c:v>9.3088096977008696</c:v>
                </c:pt>
                <c:pt idx="14">
                  <c:v>9.1160648886904827</c:v>
                </c:pt>
                <c:pt idx="15">
                  <c:v>8.9477533796896758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39056"/>
        <c:axId val="-39546128"/>
      </c:lineChart>
      <c:catAx>
        <c:axId val="-3953905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one"/>
        <c:crossAx val="-39546128"/>
        <c:crosses val="autoZero"/>
        <c:auto val="1"/>
        <c:lblAlgn val="ctr"/>
        <c:lblOffset val="100"/>
        <c:noMultiLvlLbl val="0"/>
      </c:catAx>
      <c:valAx>
        <c:axId val="-39546128"/>
        <c:scaling>
          <c:orientation val="minMax"/>
          <c:max val="80"/>
          <c:min val="0"/>
        </c:scaling>
        <c:delete val="1"/>
        <c:axPos val="l"/>
        <c:numFmt formatCode="General" sourceLinked="1"/>
        <c:majorTickMark val="out"/>
        <c:minorTickMark val="none"/>
        <c:tickLblPos val="none"/>
        <c:crossAx val="-39539056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66" l="0.70000000000000062" r="0.70000000000000062" t="0.75000000000000466" header="0.30000000000000032" footer="0.30000000000000032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775895707124922"/>
          <c:y val="3.5670687686229413E-2"/>
          <c:w val="0.85344836973230931"/>
          <c:h val="0.76549274631399922"/>
        </c:manualLayout>
      </c:layout>
      <c:lineChart>
        <c:grouping val="standard"/>
        <c:varyColors val="0"/>
        <c:ser>
          <c:idx val="0"/>
          <c:order val="0"/>
          <c:tx>
            <c:v> EMG 1 Pos (baseline)</c:v>
          </c:tx>
          <c:spPr>
            <a:ln w="31750">
              <a:solidFill>
                <a:schemeClr val="tx1">
                  <a:lumMod val="50000"/>
                  <a:lumOff val="50000"/>
                </a:schemeClr>
              </a:solidFill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4.4791356249999996</c:v>
                </c:pt>
                <c:pt idx="2">
                  <c:v>4.4791356249999996</c:v>
                </c:pt>
                <c:pt idx="3">
                  <c:v>4.4791356249999996</c:v>
                </c:pt>
                <c:pt idx="4">
                  <c:v>4.4791356249999996</c:v>
                </c:pt>
                <c:pt idx="5">
                  <c:v>4.4791356249999996</c:v>
                </c:pt>
                <c:pt idx="6">
                  <c:v>4.4791356249999996</c:v>
                </c:pt>
                <c:pt idx="7">
                  <c:v>4.4791356249999996</c:v>
                </c:pt>
                <c:pt idx="8">
                  <c:v>4.4791356249999996</c:v>
                </c:pt>
                <c:pt idx="9">
                  <c:v>4.4791356249999996</c:v>
                </c:pt>
                <c:pt idx="10">
                  <c:v>4.4791356249999996</c:v>
                </c:pt>
                <c:pt idx="11">
                  <c:v>4.4791356249999996</c:v>
                </c:pt>
                <c:pt idx="12">
                  <c:v>4.4791356249999996</c:v>
                </c:pt>
                <c:pt idx="13">
                  <c:v>4.4791356249999996</c:v>
                </c:pt>
                <c:pt idx="14">
                  <c:v>4.4791356249999996</c:v>
                </c:pt>
                <c:pt idx="15">
                  <c:v>4.4791356249999996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4.4791356249999996</c:v>
                </c:pt>
                <c:pt idx="2">
                  <c:v>4.4791356249999996</c:v>
                </c:pt>
                <c:pt idx="3">
                  <c:v>4.4791356249999996</c:v>
                </c:pt>
                <c:pt idx="4">
                  <c:v>4.4791356249999996</c:v>
                </c:pt>
                <c:pt idx="5">
                  <c:v>4.4791356249999996</c:v>
                </c:pt>
                <c:pt idx="6">
                  <c:v>4.4791356249999996</c:v>
                </c:pt>
                <c:pt idx="7">
                  <c:v>4.4791356249999996</c:v>
                </c:pt>
                <c:pt idx="8">
                  <c:v>4.4791356249999996</c:v>
                </c:pt>
                <c:pt idx="9">
                  <c:v>4.4791356249999996</c:v>
                </c:pt>
                <c:pt idx="10">
                  <c:v>4.4791356249999996</c:v>
                </c:pt>
                <c:pt idx="11">
                  <c:v>4.4791356249999996</c:v>
                </c:pt>
                <c:pt idx="12">
                  <c:v>4.4791356249999996</c:v>
                </c:pt>
                <c:pt idx="13">
                  <c:v>4.4791356249999996</c:v>
                </c:pt>
                <c:pt idx="14">
                  <c:v>4.4791356249999996</c:v>
                </c:pt>
                <c:pt idx="15">
                  <c:v>4.4791356249999996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(2)'!$C$2:$R$2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29.584323420382741</c:v>
                </c:pt>
                <c:pt idx="2">
                  <c:v>29.584323420382741</c:v>
                </c:pt>
                <c:pt idx="3">
                  <c:v>29.584323420382741</c:v>
                </c:pt>
                <c:pt idx="4">
                  <c:v>29.584323420382741</c:v>
                </c:pt>
                <c:pt idx="5">
                  <c:v>29.584323420382741</c:v>
                </c:pt>
                <c:pt idx="6">
                  <c:v>29.584323420382741</c:v>
                </c:pt>
                <c:pt idx="7">
                  <c:v>29.584323420382741</c:v>
                </c:pt>
                <c:pt idx="8">
                  <c:v>29.584323420382741</c:v>
                </c:pt>
                <c:pt idx="9">
                  <c:v>29.584323420382741</c:v>
                </c:pt>
                <c:pt idx="10">
                  <c:v>29.584323420382741</c:v>
                </c:pt>
                <c:pt idx="11">
                  <c:v>29.584323420382741</c:v>
                </c:pt>
                <c:pt idx="12">
                  <c:v>29.584323420382741</c:v>
                </c:pt>
                <c:pt idx="13">
                  <c:v>29.584323420382741</c:v>
                </c:pt>
                <c:pt idx="14">
                  <c:v>29.584323420382741</c:v>
                </c:pt>
                <c:pt idx="15">
                  <c:v>29.584323420382741</c:v>
                </c:pt>
              </c:numCache>
            </c:numRef>
          </c:val>
          <c:smooth val="0"/>
        </c:ser>
        <c:ser>
          <c:idx val="1"/>
          <c:order val="1"/>
          <c:tx>
            <c:v> EMG W/O ACC</c:v>
          </c:tx>
          <c:spPr>
            <a:ln w="25400" cmpd="sng">
              <a:solidFill>
                <a:prstClr val="black"/>
              </a:solidFill>
              <a:prstDash val="solid"/>
            </a:ln>
          </c:spPr>
          <c:marker>
            <c:symbol val="none"/>
          </c:marker>
          <c:val>
            <c:numRef>
              <c:f>'Fianl Paper Figures (2)'!$C$3:$R$3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22.803905536966816</c:v>
                </c:pt>
                <c:pt idx="2">
                  <c:v>19.893437496135778</c:v>
                </c:pt>
                <c:pt idx="3">
                  <c:v>18.298121447077797</c:v>
                </c:pt>
                <c:pt idx="4">
                  <c:v>17.309437900754173</c:v>
                </c:pt>
                <c:pt idx="5">
                  <c:v>16.646441628627631</c:v>
                </c:pt>
                <c:pt idx="6">
                  <c:v>16.175270650802354</c:v>
                </c:pt>
                <c:pt idx="7">
                  <c:v>15.829466980022556</c:v>
                </c:pt>
                <c:pt idx="8">
                  <c:v>15.567828695545595</c:v>
                </c:pt>
                <c:pt idx="9">
                  <c:v>15.366653636811993</c:v>
                </c:pt>
                <c:pt idx="10">
                  <c:v>15.209327011817876</c:v>
                </c:pt>
                <c:pt idx="11">
                  <c:v>15.085872140234224</c:v>
                </c:pt>
                <c:pt idx="12">
                  <c:v>14.986325642800916</c:v>
                </c:pt>
                <c:pt idx="13">
                  <c:v>14.901765629913745</c:v>
                </c:pt>
                <c:pt idx="14">
                  <c:v>14.82419485624086</c:v>
                </c:pt>
                <c:pt idx="15">
                  <c:v>14.746717610688032</c:v>
                </c:pt>
              </c:numCache>
            </c:numRef>
          </c:val>
          <c:smooth val="0"/>
        </c:ser>
        <c:ser>
          <c:idx val="2"/>
          <c:order val="2"/>
          <c:tx>
            <c:v> EMG + Both ACC </c:v>
          </c:tx>
          <c:spPr>
            <a:ln w="25400">
              <a:solidFill>
                <a:prstClr val="black"/>
              </a:solidFill>
              <a:prstDash val="sysDot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2.4434172660000066</c:v>
                </c:pt>
              </c:numLit>
            </c:plus>
            <c:min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2.4434172660000066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(2)'!$C$4:$R$4</c:f>
              <c:numCache>
                <c:formatCode>General</c:formatCode>
                <c:ptCount val="16"/>
                <c:pt idx="0">
                  <c:v>71.46939711638521</c:v>
                </c:pt>
                <c:pt idx="1">
                  <c:v>58.991748095219215</c:v>
                </c:pt>
                <c:pt idx="2">
                  <c:v>43.301084388022467</c:v>
                </c:pt>
                <c:pt idx="3">
                  <c:v>31.83622004436479</c:v>
                </c:pt>
                <c:pt idx="4">
                  <c:v>23.663843190306689</c:v>
                </c:pt>
                <c:pt idx="5">
                  <c:v>18.179396007944838</c:v>
                </c:pt>
                <c:pt idx="6">
                  <c:v>14.815209492742733</c:v>
                </c:pt>
                <c:pt idx="7">
                  <c:v>12.79900385024246</c:v>
                </c:pt>
                <c:pt idx="8">
                  <c:v>11.554962740008005</c:v>
                </c:pt>
                <c:pt idx="9">
                  <c:v>10.755117834154344</c:v>
                </c:pt>
                <c:pt idx="10">
                  <c:v>10.214678136091615</c:v>
                </c:pt>
                <c:pt idx="11">
                  <c:v>9.8304323589795306</c:v>
                </c:pt>
                <c:pt idx="12">
                  <c:v>9.5417761981861773</c:v>
                </c:pt>
                <c:pt idx="13">
                  <c:v>9.3088096977008696</c:v>
                </c:pt>
                <c:pt idx="14">
                  <c:v>9.1160648886904827</c:v>
                </c:pt>
                <c:pt idx="15">
                  <c:v>8.9477533796896758</c:v>
                </c:pt>
              </c:numCache>
            </c:numRef>
          </c:val>
          <c:smooth val="0"/>
        </c:ser>
        <c:ser>
          <c:idx val="3"/>
          <c:order val="3"/>
          <c:tx>
            <c:v> Dual-stage Both ACC</c:v>
          </c:tx>
          <c:spPr>
            <a:ln w="22225">
              <a:solidFill>
                <a:schemeClr val="tx1"/>
              </a:solidFill>
              <a:prstDash val="dash"/>
            </a:ln>
          </c:spPr>
          <c:marker>
            <c:symbol val="none"/>
          </c:marker>
          <c:val>
            <c:numRef>
              <c:f>'Fianl Paper Figures (2)'!$C$5:$R$5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26.89314087003088</c:v>
                </c:pt>
                <c:pt idx="2">
                  <c:v>25.045465256888459</c:v>
                </c:pt>
                <c:pt idx="3">
                  <c:v>23.74827013141806</c:v>
                </c:pt>
                <c:pt idx="4">
                  <c:v>22.796850591801345</c:v>
                </c:pt>
                <c:pt idx="5">
                  <c:v>22.063730766055027</c:v>
                </c:pt>
                <c:pt idx="6">
                  <c:v>21.484719448703682</c:v>
                </c:pt>
                <c:pt idx="7">
                  <c:v>21.019377841521024</c:v>
                </c:pt>
                <c:pt idx="8">
                  <c:v>20.64512772442848</c:v>
                </c:pt>
                <c:pt idx="9">
                  <c:v>20.348504271942343</c:v>
                </c:pt>
                <c:pt idx="10">
                  <c:v>20.121766955891999</c:v>
                </c:pt>
                <c:pt idx="11">
                  <c:v>19.959330610561569</c:v>
                </c:pt>
                <c:pt idx="12">
                  <c:v>19.857639884692425</c:v>
                </c:pt>
                <c:pt idx="13">
                  <c:v>19.813775865590856</c:v>
                </c:pt>
                <c:pt idx="14">
                  <c:v>19.823560697928862</c:v>
                </c:pt>
                <c:pt idx="15">
                  <c:v>19.886308254677168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53744"/>
        <c:axId val="-39562992"/>
      </c:lineChart>
      <c:catAx>
        <c:axId val="-395537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39562992"/>
        <c:crosses val="autoZero"/>
        <c:auto val="1"/>
        <c:lblAlgn val="ctr"/>
        <c:lblOffset val="100"/>
        <c:noMultiLvlLbl val="0"/>
      </c:catAx>
      <c:valAx>
        <c:axId val="-39562992"/>
        <c:scaling>
          <c:orientation val="minMax"/>
          <c:max val="80"/>
          <c:min val="0"/>
        </c:scaling>
        <c:delete val="0"/>
        <c:axPos val="l"/>
        <c:majorGridlines>
          <c:spPr>
            <a:ln>
              <a:solidFill>
                <a:prstClr val="black">
                  <a:alpha val="21000"/>
                </a:prstClr>
              </a:solidFill>
              <a:prstDash val="dash"/>
            </a:ln>
          </c:spPr>
        </c:majorGridlines>
        <c:numFmt formatCode="General" sourceLinked="1"/>
        <c:majorTickMark val="out"/>
        <c:minorTickMark val="none"/>
        <c:tickLblPos val="nextTo"/>
        <c:crossAx val="-3955374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5487607096007383"/>
          <c:y val="5.9115767631363433E-2"/>
          <c:w val="0.27333679659943311"/>
          <c:h val="0.24903485857401161"/>
        </c:manualLayout>
      </c:layout>
      <c:overlay val="0"/>
      <c:spPr>
        <a:solidFill>
          <a:schemeClr val="bg1"/>
        </a:solidFill>
        <a:ln>
          <a:solidFill>
            <a:prstClr val="black"/>
          </a:solidFill>
        </a:ln>
      </c:spPr>
    </c:legend>
    <c:plotVisOnly val="1"/>
    <c:dispBlanksAs val="gap"/>
    <c:showDLblsOverMax val="0"/>
  </c:chart>
  <c:spPr>
    <a:solidFill>
      <a:schemeClr val="bg1"/>
    </a:solidFill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511" l="0.70000000000000062" r="0.70000000000000062" t="0.75000000000000511" header="0.30000000000000032" footer="0.30000000000000032"/>
    <c:pageSetup/>
  </c:printSettings>
  <c:userShapes r:id="rId1"/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182629437566614"/>
          <c:y val="3.5670816585676904E-2"/>
          <c:w val="0.85344836973230886"/>
          <c:h val="0.76549274631399966"/>
        </c:manualLayout>
      </c:layout>
      <c:lineChart>
        <c:grouping val="standard"/>
        <c:varyColors val="0"/>
        <c:ser>
          <c:idx val="1"/>
          <c:order val="0"/>
          <c:tx>
            <c:v> EMG W/O ACC</c:v>
          </c:tx>
          <c:spPr>
            <a:ln w="25400" cmpd="sng">
              <a:noFill/>
              <a:prstDash val="solid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4.1185911839999996</c:v>
                </c:pt>
                <c:pt idx="2">
                  <c:v>3.9853394600000001</c:v>
                </c:pt>
                <c:pt idx="3">
                  <c:v>3.8740400949999967</c:v>
                </c:pt>
                <c:pt idx="4">
                  <c:v>3.7828097570000012</c:v>
                </c:pt>
                <c:pt idx="5">
                  <c:v>3.7134230000000001</c:v>
                </c:pt>
                <c:pt idx="6">
                  <c:v>3.6608643839999999</c:v>
                </c:pt>
                <c:pt idx="7">
                  <c:v>3.6221757870000002</c:v>
                </c:pt>
                <c:pt idx="8">
                  <c:v>3.5940018870000001</c:v>
                </c:pt>
                <c:pt idx="9">
                  <c:v>3.5736540560000001</c:v>
                </c:pt>
                <c:pt idx="10">
                  <c:v>3.5591536799999997</c:v>
                </c:pt>
                <c:pt idx="11">
                  <c:v>3.549760816</c:v>
                </c:pt>
                <c:pt idx="12">
                  <c:v>3.5435320840000002</c:v>
                </c:pt>
                <c:pt idx="13">
                  <c:v>3.5356389209999977</c:v>
                </c:pt>
                <c:pt idx="14">
                  <c:v>3.5253695380000001</c:v>
                </c:pt>
                <c:pt idx="15">
                  <c:v>3.5061367020000094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4.1185911839999996</c:v>
                </c:pt>
                <c:pt idx="2">
                  <c:v>3.9853394600000001</c:v>
                </c:pt>
                <c:pt idx="3">
                  <c:v>3.8740400949999967</c:v>
                </c:pt>
                <c:pt idx="4">
                  <c:v>3.7828097570000012</c:v>
                </c:pt>
                <c:pt idx="5">
                  <c:v>3.7134230000000001</c:v>
                </c:pt>
                <c:pt idx="6">
                  <c:v>3.6608643839999999</c:v>
                </c:pt>
                <c:pt idx="7">
                  <c:v>3.6221757870000002</c:v>
                </c:pt>
                <c:pt idx="8">
                  <c:v>3.5940018870000001</c:v>
                </c:pt>
                <c:pt idx="9">
                  <c:v>3.5736540560000001</c:v>
                </c:pt>
                <c:pt idx="10">
                  <c:v>3.5591536799999997</c:v>
                </c:pt>
                <c:pt idx="11">
                  <c:v>3.549760816</c:v>
                </c:pt>
                <c:pt idx="12">
                  <c:v>3.5435320840000002</c:v>
                </c:pt>
                <c:pt idx="13">
                  <c:v>3.5356389209999977</c:v>
                </c:pt>
                <c:pt idx="14">
                  <c:v>3.5253695380000001</c:v>
                </c:pt>
                <c:pt idx="15">
                  <c:v>3.5061367020000094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(2)'!$C$3:$R$3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22.803905536966816</c:v>
                </c:pt>
                <c:pt idx="2">
                  <c:v>19.893437496135778</c:v>
                </c:pt>
                <c:pt idx="3">
                  <c:v>18.298121447077797</c:v>
                </c:pt>
                <c:pt idx="4">
                  <c:v>17.309437900754173</c:v>
                </c:pt>
                <c:pt idx="5">
                  <c:v>16.646441628627631</c:v>
                </c:pt>
                <c:pt idx="6">
                  <c:v>16.175270650802354</c:v>
                </c:pt>
                <c:pt idx="7">
                  <c:v>15.829466980022556</c:v>
                </c:pt>
                <c:pt idx="8">
                  <c:v>15.567828695545595</c:v>
                </c:pt>
                <c:pt idx="9">
                  <c:v>15.366653636811993</c:v>
                </c:pt>
                <c:pt idx="10">
                  <c:v>15.209327011817876</c:v>
                </c:pt>
                <c:pt idx="11">
                  <c:v>15.085872140234224</c:v>
                </c:pt>
                <c:pt idx="12">
                  <c:v>14.986325642800916</c:v>
                </c:pt>
                <c:pt idx="13">
                  <c:v>14.901765629913745</c:v>
                </c:pt>
                <c:pt idx="14">
                  <c:v>14.82419485624086</c:v>
                </c:pt>
                <c:pt idx="15">
                  <c:v>14.746717610688032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45584"/>
        <c:axId val="-39538512"/>
      </c:lineChart>
      <c:catAx>
        <c:axId val="-395455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one"/>
        <c:crossAx val="-39538512"/>
        <c:crosses val="autoZero"/>
        <c:auto val="1"/>
        <c:lblAlgn val="ctr"/>
        <c:lblOffset val="100"/>
        <c:noMultiLvlLbl val="0"/>
      </c:catAx>
      <c:valAx>
        <c:axId val="-39538512"/>
        <c:scaling>
          <c:orientation val="minMax"/>
          <c:max val="80"/>
          <c:min val="0"/>
        </c:scaling>
        <c:delete val="1"/>
        <c:axPos val="l"/>
        <c:numFmt formatCode="General" sourceLinked="1"/>
        <c:majorTickMark val="out"/>
        <c:minorTickMark val="none"/>
        <c:tickLblPos val="none"/>
        <c:crossAx val="-39545584"/>
        <c:crosses val="autoZero"/>
        <c:crossBetween val="between"/>
      </c:valAx>
      <c:spPr>
        <a:noFill/>
        <a:ln w="25400">
          <a:noFill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88" l="0.70000000000000062" r="0.70000000000000062" t="0.75000000000000488" header="0.30000000000000032" footer="0.30000000000000032"/>
    <c:pageSetup/>
  </c:printSettings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182629437566614"/>
          <c:y val="3.5670816585676876E-2"/>
          <c:w val="0.85344836973230909"/>
          <c:h val="0.76549274631399944"/>
        </c:manualLayout>
      </c:layout>
      <c:lineChart>
        <c:grouping val="standard"/>
        <c:varyColors val="0"/>
        <c:ser>
          <c:idx val="3"/>
          <c:order val="0"/>
          <c:tx>
            <c:v> Dual-stage Both ACC</c:v>
          </c:tx>
          <c:spPr>
            <a:ln w="22225">
              <a:noFill/>
              <a:prstDash val="dash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4.3002867079999945</c:v>
                </c:pt>
                <c:pt idx="2">
                  <c:v>4.1482674350000162</c:v>
                </c:pt>
                <c:pt idx="3">
                  <c:v>4.0501307219999845</c:v>
                </c:pt>
                <c:pt idx="4">
                  <c:v>3.9827906090000003</c:v>
                </c:pt>
                <c:pt idx="5">
                  <c:v>3.929530916</c:v>
                </c:pt>
                <c:pt idx="6">
                  <c:v>3.8854696699999987</c:v>
                </c:pt>
                <c:pt idx="7">
                  <c:v>3.8484559049999967</c:v>
                </c:pt>
                <c:pt idx="8">
                  <c:v>3.8191228009999998</c:v>
                </c:pt>
                <c:pt idx="9">
                  <c:v>3.7985225850000002</c:v>
                </c:pt>
                <c:pt idx="10">
                  <c:v>3.787757518000014</c:v>
                </c:pt>
                <c:pt idx="11">
                  <c:v>3.7890735580000094</c:v>
                </c:pt>
                <c:pt idx="12">
                  <c:v>3.8042702269999999</c:v>
                </c:pt>
                <c:pt idx="13">
                  <c:v>3.8353104459999998</c:v>
                </c:pt>
                <c:pt idx="14">
                  <c:v>3.8810009459999999</c:v>
                </c:pt>
                <c:pt idx="15">
                  <c:v>3.9371053839999997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4.3002867079999945</c:v>
                </c:pt>
                <c:pt idx="2">
                  <c:v>4.1482674350000162</c:v>
                </c:pt>
                <c:pt idx="3">
                  <c:v>4.0501307219999845</c:v>
                </c:pt>
                <c:pt idx="4">
                  <c:v>3.9827906090000003</c:v>
                </c:pt>
                <c:pt idx="5">
                  <c:v>3.929530916</c:v>
                </c:pt>
                <c:pt idx="6">
                  <c:v>3.8854696699999987</c:v>
                </c:pt>
                <c:pt idx="7">
                  <c:v>3.8484559049999967</c:v>
                </c:pt>
                <c:pt idx="8">
                  <c:v>3.8191228009999998</c:v>
                </c:pt>
                <c:pt idx="9">
                  <c:v>3.7985225850000002</c:v>
                </c:pt>
                <c:pt idx="10">
                  <c:v>3.787757518000014</c:v>
                </c:pt>
                <c:pt idx="11">
                  <c:v>3.7890735580000094</c:v>
                </c:pt>
                <c:pt idx="12">
                  <c:v>3.8042702269999999</c:v>
                </c:pt>
                <c:pt idx="13">
                  <c:v>3.8353104459999998</c:v>
                </c:pt>
                <c:pt idx="14">
                  <c:v>3.8810009459999999</c:v>
                </c:pt>
                <c:pt idx="15">
                  <c:v>3.9371053839999997</c:v>
                </c:pt>
              </c:numLit>
            </c:minus>
            <c:spPr>
              <a:ln>
                <a:solidFill>
                  <a:prstClr val="black">
                    <a:lumMod val="75000"/>
                    <a:lumOff val="25000"/>
                    <a:alpha val="50000"/>
                  </a:prstClr>
                </a:solidFill>
              </a:ln>
            </c:spPr>
          </c:errBars>
          <c:val>
            <c:numRef>
              <c:f>'Fianl Paper Figures (2)'!$C$5:$R$5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26.89314087003088</c:v>
                </c:pt>
                <c:pt idx="2">
                  <c:v>25.045465256888459</c:v>
                </c:pt>
                <c:pt idx="3">
                  <c:v>23.74827013141806</c:v>
                </c:pt>
                <c:pt idx="4">
                  <c:v>22.796850591801345</c:v>
                </c:pt>
                <c:pt idx="5">
                  <c:v>22.063730766055027</c:v>
                </c:pt>
                <c:pt idx="6">
                  <c:v>21.484719448703682</c:v>
                </c:pt>
                <c:pt idx="7">
                  <c:v>21.019377841521024</c:v>
                </c:pt>
                <c:pt idx="8">
                  <c:v>20.64512772442848</c:v>
                </c:pt>
                <c:pt idx="9">
                  <c:v>20.348504271942343</c:v>
                </c:pt>
                <c:pt idx="10">
                  <c:v>20.121766955891999</c:v>
                </c:pt>
                <c:pt idx="11">
                  <c:v>19.959330610561569</c:v>
                </c:pt>
                <c:pt idx="12">
                  <c:v>19.857639884692425</c:v>
                </c:pt>
                <c:pt idx="13">
                  <c:v>19.813775865590856</c:v>
                </c:pt>
                <c:pt idx="14">
                  <c:v>19.823560697928862</c:v>
                </c:pt>
                <c:pt idx="15">
                  <c:v>19.886308254677168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33072"/>
        <c:axId val="-39552112"/>
      </c:lineChart>
      <c:catAx>
        <c:axId val="-39533072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one"/>
        <c:crossAx val="-39552112"/>
        <c:crosses val="autoZero"/>
        <c:auto val="1"/>
        <c:lblAlgn val="ctr"/>
        <c:lblOffset val="100"/>
        <c:noMultiLvlLbl val="0"/>
      </c:catAx>
      <c:valAx>
        <c:axId val="-39552112"/>
        <c:scaling>
          <c:orientation val="minMax"/>
          <c:max val="80"/>
          <c:min val="0"/>
        </c:scaling>
        <c:delete val="1"/>
        <c:axPos val="l"/>
        <c:numFmt formatCode="General" sourceLinked="1"/>
        <c:majorTickMark val="out"/>
        <c:minorTickMark val="none"/>
        <c:tickLblPos val="none"/>
        <c:crossAx val="-39533072"/>
        <c:crosses val="autoZero"/>
        <c:crossBetween val="between"/>
      </c:valAx>
      <c:spPr>
        <a:noFill/>
        <a:ln w="25400">
          <a:noFill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66" l="0.70000000000000062" r="0.70000000000000062" t="0.75000000000000466" header="0.30000000000000032" footer="0.30000000000000032"/>
    <c:pageSetup/>
  </c:printSettings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182629437566614"/>
          <c:y val="3.5670816585676904E-2"/>
          <c:w val="0.85344836973230886"/>
          <c:h val="0.76549274631399966"/>
        </c:manualLayout>
      </c:layout>
      <c:lineChart>
        <c:grouping val="standard"/>
        <c:varyColors val="0"/>
        <c:ser>
          <c:idx val="0"/>
          <c:order val="0"/>
          <c:tx>
            <c:v> EMG 1 Pos (baseline)</c:v>
          </c:tx>
          <c:spPr>
            <a:ln w="31750">
              <a:solidFill>
                <a:schemeClr val="tx1">
                  <a:lumMod val="50000"/>
                  <a:lumOff val="50000"/>
                </a:schemeClr>
              </a:solidFill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4.4791356249999996</c:v>
                </c:pt>
                <c:pt idx="2">
                  <c:v>4.4791356249999996</c:v>
                </c:pt>
                <c:pt idx="3">
                  <c:v>4.4791356249999996</c:v>
                </c:pt>
                <c:pt idx="4">
                  <c:v>4.4791356249999996</c:v>
                </c:pt>
                <c:pt idx="5">
                  <c:v>4.4791356249999996</c:v>
                </c:pt>
                <c:pt idx="6">
                  <c:v>4.4791356249999996</c:v>
                </c:pt>
                <c:pt idx="7">
                  <c:v>4.4791356249999996</c:v>
                </c:pt>
                <c:pt idx="8">
                  <c:v>4.4791356249999996</c:v>
                </c:pt>
                <c:pt idx="9">
                  <c:v>4.4791356249999996</c:v>
                </c:pt>
                <c:pt idx="10">
                  <c:v>4.4791356249999996</c:v>
                </c:pt>
                <c:pt idx="11">
                  <c:v>4.4791356249999996</c:v>
                </c:pt>
                <c:pt idx="12">
                  <c:v>4.4791356249999996</c:v>
                </c:pt>
                <c:pt idx="13">
                  <c:v>4.4791356249999996</c:v>
                </c:pt>
                <c:pt idx="14">
                  <c:v>4.4791356249999996</c:v>
                </c:pt>
                <c:pt idx="15">
                  <c:v>4.4791356249999996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4.4791356249999996</c:v>
                </c:pt>
                <c:pt idx="2">
                  <c:v>4.4791356249999996</c:v>
                </c:pt>
                <c:pt idx="3">
                  <c:v>4.4791356249999996</c:v>
                </c:pt>
                <c:pt idx="4">
                  <c:v>4.4791356249999996</c:v>
                </c:pt>
                <c:pt idx="5">
                  <c:v>4.4791356249999996</c:v>
                </c:pt>
                <c:pt idx="6">
                  <c:v>4.4791356249999996</c:v>
                </c:pt>
                <c:pt idx="7">
                  <c:v>4.4791356249999996</c:v>
                </c:pt>
                <c:pt idx="8">
                  <c:v>4.4791356249999996</c:v>
                </c:pt>
                <c:pt idx="9">
                  <c:v>4.4791356249999996</c:v>
                </c:pt>
                <c:pt idx="10">
                  <c:v>4.4791356249999996</c:v>
                </c:pt>
                <c:pt idx="11">
                  <c:v>4.4791356249999996</c:v>
                </c:pt>
                <c:pt idx="12">
                  <c:v>4.4791356249999996</c:v>
                </c:pt>
                <c:pt idx="13">
                  <c:v>4.4791356249999996</c:v>
                </c:pt>
                <c:pt idx="14">
                  <c:v>4.4791356249999996</c:v>
                </c:pt>
                <c:pt idx="15">
                  <c:v>4.4791356249999996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(2)'!$C$2:$R$2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29.584323420382741</c:v>
                </c:pt>
                <c:pt idx="2">
                  <c:v>29.584323420382741</c:v>
                </c:pt>
                <c:pt idx="3">
                  <c:v>29.584323420382741</c:v>
                </c:pt>
                <c:pt idx="4">
                  <c:v>29.584323420382741</c:v>
                </c:pt>
                <c:pt idx="5">
                  <c:v>29.584323420382741</c:v>
                </c:pt>
                <c:pt idx="6">
                  <c:v>29.584323420382741</c:v>
                </c:pt>
                <c:pt idx="7">
                  <c:v>29.584323420382741</c:v>
                </c:pt>
                <c:pt idx="8">
                  <c:v>29.584323420382741</c:v>
                </c:pt>
                <c:pt idx="9">
                  <c:v>29.584323420382741</c:v>
                </c:pt>
                <c:pt idx="10">
                  <c:v>29.584323420382741</c:v>
                </c:pt>
                <c:pt idx="11">
                  <c:v>29.584323420382741</c:v>
                </c:pt>
                <c:pt idx="12">
                  <c:v>29.584323420382741</c:v>
                </c:pt>
                <c:pt idx="13">
                  <c:v>29.584323420382741</c:v>
                </c:pt>
                <c:pt idx="14">
                  <c:v>29.584323420382741</c:v>
                </c:pt>
                <c:pt idx="15">
                  <c:v>29.584323420382741</c:v>
                </c:pt>
              </c:numCache>
            </c:numRef>
          </c:val>
          <c:smooth val="0"/>
        </c:ser>
        <c:ser>
          <c:idx val="1"/>
          <c:order val="1"/>
          <c:tx>
            <c:v> EMG W/O ACC</c:v>
          </c:tx>
          <c:spPr>
            <a:ln w="25400" cmpd="sng">
              <a:solidFill>
                <a:prstClr val="black"/>
              </a:solidFill>
              <a:prstDash val="solid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4.1185911839999996</c:v>
                </c:pt>
                <c:pt idx="2">
                  <c:v>3.9853394600000001</c:v>
                </c:pt>
                <c:pt idx="3">
                  <c:v>3.8740400949999967</c:v>
                </c:pt>
                <c:pt idx="4">
                  <c:v>3.7828097570000012</c:v>
                </c:pt>
                <c:pt idx="5">
                  <c:v>3.7134230000000001</c:v>
                </c:pt>
                <c:pt idx="6">
                  <c:v>3.6608643839999999</c:v>
                </c:pt>
                <c:pt idx="7">
                  <c:v>3.6221757870000002</c:v>
                </c:pt>
                <c:pt idx="8">
                  <c:v>3.5940018870000001</c:v>
                </c:pt>
                <c:pt idx="9">
                  <c:v>3.5736540560000001</c:v>
                </c:pt>
                <c:pt idx="10">
                  <c:v>3.5591536799999997</c:v>
                </c:pt>
                <c:pt idx="11">
                  <c:v>3.549760816</c:v>
                </c:pt>
                <c:pt idx="12">
                  <c:v>3.5435320840000002</c:v>
                </c:pt>
                <c:pt idx="13">
                  <c:v>3.5356389209999977</c:v>
                </c:pt>
                <c:pt idx="14">
                  <c:v>3.5253695380000001</c:v>
                </c:pt>
                <c:pt idx="15">
                  <c:v>3.5061367020000094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4.1185911839999996</c:v>
                </c:pt>
                <c:pt idx="2">
                  <c:v>3.9853394600000001</c:v>
                </c:pt>
                <c:pt idx="3">
                  <c:v>3.8740400949999967</c:v>
                </c:pt>
                <c:pt idx="4">
                  <c:v>3.7828097570000012</c:v>
                </c:pt>
                <c:pt idx="5">
                  <c:v>3.7134230000000001</c:v>
                </c:pt>
                <c:pt idx="6">
                  <c:v>3.6608643839999999</c:v>
                </c:pt>
                <c:pt idx="7">
                  <c:v>3.6221757870000002</c:v>
                </c:pt>
                <c:pt idx="8">
                  <c:v>3.5940018870000001</c:v>
                </c:pt>
                <c:pt idx="9">
                  <c:v>3.5736540560000001</c:v>
                </c:pt>
                <c:pt idx="10">
                  <c:v>3.5591536799999997</c:v>
                </c:pt>
                <c:pt idx="11">
                  <c:v>3.549760816</c:v>
                </c:pt>
                <c:pt idx="12">
                  <c:v>3.5435320840000002</c:v>
                </c:pt>
                <c:pt idx="13">
                  <c:v>3.5356389209999977</c:v>
                </c:pt>
                <c:pt idx="14">
                  <c:v>3.5253695380000001</c:v>
                </c:pt>
                <c:pt idx="15">
                  <c:v>3.5061367020000094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(2)'!$C$3:$R$3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22.803905536966816</c:v>
                </c:pt>
                <c:pt idx="2">
                  <c:v>19.893437496135778</c:v>
                </c:pt>
                <c:pt idx="3">
                  <c:v>18.298121447077797</c:v>
                </c:pt>
                <c:pt idx="4">
                  <c:v>17.309437900754173</c:v>
                </c:pt>
                <c:pt idx="5">
                  <c:v>16.646441628627631</c:v>
                </c:pt>
                <c:pt idx="6">
                  <c:v>16.175270650802354</c:v>
                </c:pt>
                <c:pt idx="7">
                  <c:v>15.829466980022556</c:v>
                </c:pt>
                <c:pt idx="8">
                  <c:v>15.567828695545595</c:v>
                </c:pt>
                <c:pt idx="9">
                  <c:v>15.366653636811993</c:v>
                </c:pt>
                <c:pt idx="10">
                  <c:v>15.209327011817876</c:v>
                </c:pt>
                <c:pt idx="11">
                  <c:v>15.085872140234224</c:v>
                </c:pt>
                <c:pt idx="12">
                  <c:v>14.986325642800916</c:v>
                </c:pt>
                <c:pt idx="13">
                  <c:v>14.901765629913745</c:v>
                </c:pt>
                <c:pt idx="14">
                  <c:v>14.82419485624086</c:v>
                </c:pt>
                <c:pt idx="15">
                  <c:v>14.746717610688032</c:v>
                </c:pt>
              </c:numCache>
            </c:numRef>
          </c:val>
          <c:smooth val="0"/>
        </c:ser>
        <c:ser>
          <c:idx val="2"/>
          <c:order val="2"/>
          <c:tx>
            <c:v> EMG + Both ACC </c:v>
          </c:tx>
          <c:spPr>
            <a:ln w="25400">
              <a:solidFill>
                <a:prstClr val="black"/>
              </a:solidFill>
              <a:prstDash val="sysDot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2.4434172660000084</c:v>
                </c:pt>
              </c:numLit>
            </c:plus>
            <c:minus>
              <c:numLit>
                <c:formatCode>General</c:formatCode>
                <c:ptCount val="16"/>
                <c:pt idx="0">
                  <c:v>0.84143671999999958</c:v>
                </c:pt>
                <c:pt idx="1">
                  <c:v>1.3030489780000001</c:v>
                </c:pt>
                <c:pt idx="2">
                  <c:v>1.900324144</c:v>
                </c:pt>
                <c:pt idx="3">
                  <c:v>2.3389537849999997</c:v>
                </c:pt>
                <c:pt idx="4">
                  <c:v>2.4824895739999997</c:v>
                </c:pt>
                <c:pt idx="5">
                  <c:v>2.5452031809999998</c:v>
                </c:pt>
                <c:pt idx="6">
                  <c:v>2.5761477530000003</c:v>
                </c:pt>
                <c:pt idx="7">
                  <c:v>2.5791925739999999</c:v>
                </c:pt>
                <c:pt idx="8">
                  <c:v>2.5659122349999999</c:v>
                </c:pt>
                <c:pt idx="9">
                  <c:v>2.5466481579999987</c:v>
                </c:pt>
                <c:pt idx="10">
                  <c:v>2.5260923269999997</c:v>
                </c:pt>
                <c:pt idx="11">
                  <c:v>2.506641777</c:v>
                </c:pt>
                <c:pt idx="12">
                  <c:v>2.489020274</c:v>
                </c:pt>
                <c:pt idx="13">
                  <c:v>2.4712675879999999</c:v>
                </c:pt>
                <c:pt idx="14">
                  <c:v>2.4553604149999977</c:v>
                </c:pt>
                <c:pt idx="15">
                  <c:v>2.4434172660000084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(2)'!$C$4:$R$4</c:f>
              <c:numCache>
                <c:formatCode>General</c:formatCode>
                <c:ptCount val="16"/>
                <c:pt idx="0">
                  <c:v>71.46939711638521</c:v>
                </c:pt>
                <c:pt idx="1">
                  <c:v>58.991748095219215</c:v>
                </c:pt>
                <c:pt idx="2">
                  <c:v>43.301084388022467</c:v>
                </c:pt>
                <c:pt idx="3">
                  <c:v>31.83622004436479</c:v>
                </c:pt>
                <c:pt idx="4">
                  <c:v>23.663843190306689</c:v>
                </c:pt>
                <c:pt idx="5">
                  <c:v>18.179396007944838</c:v>
                </c:pt>
                <c:pt idx="6">
                  <c:v>14.815209492742733</c:v>
                </c:pt>
                <c:pt idx="7">
                  <c:v>12.79900385024246</c:v>
                </c:pt>
                <c:pt idx="8">
                  <c:v>11.554962740008005</c:v>
                </c:pt>
                <c:pt idx="9">
                  <c:v>10.755117834154344</c:v>
                </c:pt>
                <c:pt idx="10">
                  <c:v>10.214678136091615</c:v>
                </c:pt>
                <c:pt idx="11">
                  <c:v>9.8304323589795306</c:v>
                </c:pt>
                <c:pt idx="12">
                  <c:v>9.5417761981861773</c:v>
                </c:pt>
                <c:pt idx="13">
                  <c:v>9.3088096977008696</c:v>
                </c:pt>
                <c:pt idx="14">
                  <c:v>9.1160648886904827</c:v>
                </c:pt>
                <c:pt idx="15">
                  <c:v>8.9477533796896758</c:v>
                </c:pt>
              </c:numCache>
            </c:numRef>
          </c:val>
          <c:smooth val="0"/>
        </c:ser>
        <c:ser>
          <c:idx val="3"/>
          <c:order val="3"/>
          <c:tx>
            <c:v> Dual-stage Both ACC</c:v>
          </c:tx>
          <c:spPr>
            <a:ln w="22225">
              <a:solidFill>
                <a:schemeClr val="tx1"/>
              </a:solidFill>
              <a:prstDash val="dash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4.3002867079999945</c:v>
                </c:pt>
                <c:pt idx="2">
                  <c:v>4.1482674350000179</c:v>
                </c:pt>
                <c:pt idx="3">
                  <c:v>4.0501307219999845</c:v>
                </c:pt>
                <c:pt idx="4">
                  <c:v>3.9827906090000003</c:v>
                </c:pt>
                <c:pt idx="5">
                  <c:v>3.929530916</c:v>
                </c:pt>
                <c:pt idx="6">
                  <c:v>3.8854696699999987</c:v>
                </c:pt>
                <c:pt idx="7">
                  <c:v>3.8484559049999967</c:v>
                </c:pt>
                <c:pt idx="8">
                  <c:v>3.8191228009999998</c:v>
                </c:pt>
                <c:pt idx="9">
                  <c:v>3.7985225850000002</c:v>
                </c:pt>
                <c:pt idx="10">
                  <c:v>3.7877575180000158</c:v>
                </c:pt>
                <c:pt idx="11">
                  <c:v>3.7890735580000103</c:v>
                </c:pt>
                <c:pt idx="12">
                  <c:v>3.8042702269999999</c:v>
                </c:pt>
                <c:pt idx="13">
                  <c:v>3.8353104459999998</c:v>
                </c:pt>
                <c:pt idx="14">
                  <c:v>3.8810009459999999</c:v>
                </c:pt>
                <c:pt idx="15">
                  <c:v>3.9371053839999997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4.3002867079999945</c:v>
                </c:pt>
                <c:pt idx="2">
                  <c:v>4.1482674350000179</c:v>
                </c:pt>
                <c:pt idx="3">
                  <c:v>4.0501307219999845</c:v>
                </c:pt>
                <c:pt idx="4">
                  <c:v>3.9827906090000003</c:v>
                </c:pt>
                <c:pt idx="5">
                  <c:v>3.929530916</c:v>
                </c:pt>
                <c:pt idx="6">
                  <c:v>3.8854696699999987</c:v>
                </c:pt>
                <c:pt idx="7">
                  <c:v>3.8484559049999967</c:v>
                </c:pt>
                <c:pt idx="8">
                  <c:v>3.8191228009999998</c:v>
                </c:pt>
                <c:pt idx="9">
                  <c:v>3.7985225850000002</c:v>
                </c:pt>
                <c:pt idx="10">
                  <c:v>3.7877575180000158</c:v>
                </c:pt>
                <c:pt idx="11">
                  <c:v>3.7890735580000103</c:v>
                </c:pt>
                <c:pt idx="12">
                  <c:v>3.8042702269999999</c:v>
                </c:pt>
                <c:pt idx="13">
                  <c:v>3.8353104459999998</c:v>
                </c:pt>
                <c:pt idx="14">
                  <c:v>3.8810009459999999</c:v>
                </c:pt>
                <c:pt idx="15">
                  <c:v>3.9371053839999997</c:v>
                </c:pt>
              </c:numLit>
            </c:minus>
            <c:spPr>
              <a:ln>
                <a:solidFill>
                  <a:prstClr val="black">
                    <a:lumMod val="75000"/>
                    <a:lumOff val="25000"/>
                    <a:alpha val="50000"/>
                  </a:prstClr>
                </a:solidFill>
              </a:ln>
            </c:spPr>
          </c:errBars>
          <c:val>
            <c:numRef>
              <c:f>'Fianl Paper Figures (2)'!$C$5:$R$5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26.89314087003088</c:v>
                </c:pt>
                <c:pt idx="2">
                  <c:v>25.045465256888459</c:v>
                </c:pt>
                <c:pt idx="3">
                  <c:v>23.74827013141806</c:v>
                </c:pt>
                <c:pt idx="4">
                  <c:v>22.796850591801345</c:v>
                </c:pt>
                <c:pt idx="5">
                  <c:v>22.063730766055027</c:v>
                </c:pt>
                <c:pt idx="6">
                  <c:v>21.484719448703682</c:v>
                </c:pt>
                <c:pt idx="7">
                  <c:v>21.019377841521024</c:v>
                </c:pt>
                <c:pt idx="8">
                  <c:v>20.64512772442848</c:v>
                </c:pt>
                <c:pt idx="9">
                  <c:v>20.348504271942343</c:v>
                </c:pt>
                <c:pt idx="10">
                  <c:v>20.121766955891999</c:v>
                </c:pt>
                <c:pt idx="11">
                  <c:v>19.959330610561569</c:v>
                </c:pt>
                <c:pt idx="12">
                  <c:v>19.857639884692425</c:v>
                </c:pt>
                <c:pt idx="13">
                  <c:v>19.813775865590856</c:v>
                </c:pt>
                <c:pt idx="14">
                  <c:v>19.823560697928862</c:v>
                </c:pt>
                <c:pt idx="15">
                  <c:v>19.886308254677168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50480"/>
        <c:axId val="-39548304"/>
      </c:lineChart>
      <c:catAx>
        <c:axId val="-3955048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one"/>
        <c:crossAx val="-39548304"/>
        <c:crosses val="autoZero"/>
        <c:auto val="1"/>
        <c:lblAlgn val="ctr"/>
        <c:lblOffset val="100"/>
        <c:noMultiLvlLbl val="0"/>
      </c:catAx>
      <c:valAx>
        <c:axId val="-39548304"/>
        <c:scaling>
          <c:orientation val="minMax"/>
          <c:max val="80"/>
          <c:min val="0"/>
        </c:scaling>
        <c:delete val="1"/>
        <c:axPos val="l"/>
        <c:numFmt formatCode="General" sourceLinked="1"/>
        <c:majorTickMark val="out"/>
        <c:minorTickMark val="none"/>
        <c:tickLblPos val="none"/>
        <c:crossAx val="-39550480"/>
        <c:crosses val="autoZero"/>
        <c:crossBetween val="between"/>
      </c:valAx>
      <c:spPr>
        <a:noFill/>
        <a:ln w="25400">
          <a:noFill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88" l="0.70000000000000062" r="0.70000000000000062" t="0.75000000000000488" header="0.30000000000000032" footer="0.30000000000000032"/>
    <c:pageSetup/>
  </c:printSettings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4323507433349594"/>
          <c:y val="3.5670687686229517E-2"/>
          <c:w val="0.8017028721441799"/>
          <c:h val="0.76549274631400011"/>
        </c:manualLayout>
      </c:layout>
      <c:lineChart>
        <c:grouping val="standard"/>
        <c:varyColors val="0"/>
        <c:ser>
          <c:idx val="0"/>
          <c:order val="0"/>
          <c:tx>
            <c:v>Dual-stage Both ACC</c:v>
          </c:tx>
          <c:spPr>
            <a:ln w="28575">
              <a:noFill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4.3002867079999945</c:v>
                </c:pt>
                <c:pt idx="2">
                  <c:v>4.1482674350000179</c:v>
                </c:pt>
                <c:pt idx="3">
                  <c:v>4.0501307219999845</c:v>
                </c:pt>
                <c:pt idx="4">
                  <c:v>3.9827906090000003</c:v>
                </c:pt>
                <c:pt idx="5">
                  <c:v>3.929530916</c:v>
                </c:pt>
                <c:pt idx="6">
                  <c:v>3.8854696699999987</c:v>
                </c:pt>
                <c:pt idx="7">
                  <c:v>3.8484559049999967</c:v>
                </c:pt>
                <c:pt idx="8">
                  <c:v>3.8191228009999998</c:v>
                </c:pt>
                <c:pt idx="9">
                  <c:v>3.7985225850000002</c:v>
                </c:pt>
                <c:pt idx="10">
                  <c:v>3.7877575180000158</c:v>
                </c:pt>
                <c:pt idx="11">
                  <c:v>3.7890735580000103</c:v>
                </c:pt>
                <c:pt idx="12">
                  <c:v>3.8042702269999999</c:v>
                </c:pt>
                <c:pt idx="13">
                  <c:v>3.8353104459999998</c:v>
                </c:pt>
                <c:pt idx="14">
                  <c:v>3.8810009459999999</c:v>
                </c:pt>
                <c:pt idx="15">
                  <c:v>3.9371053839999997</c:v>
                </c:pt>
              </c:numLit>
            </c:plus>
            <c:minus>
              <c:numLit>
                <c:formatCode>General</c:formatCode>
                <c:ptCount val="16"/>
                <c:pt idx="0">
                  <c:v>4.4791356249999996</c:v>
                </c:pt>
                <c:pt idx="1">
                  <c:v>4.3002867079999945</c:v>
                </c:pt>
                <c:pt idx="2">
                  <c:v>4.1482674350000179</c:v>
                </c:pt>
                <c:pt idx="3">
                  <c:v>4.0501307219999845</c:v>
                </c:pt>
                <c:pt idx="4">
                  <c:v>3.9827906090000003</c:v>
                </c:pt>
                <c:pt idx="5">
                  <c:v>3.929530916</c:v>
                </c:pt>
                <c:pt idx="6">
                  <c:v>3.8854696699999987</c:v>
                </c:pt>
                <c:pt idx="7">
                  <c:v>3.8484559049999967</c:v>
                </c:pt>
                <c:pt idx="8">
                  <c:v>3.8191228009999998</c:v>
                </c:pt>
                <c:pt idx="9">
                  <c:v>3.7985225850000002</c:v>
                </c:pt>
                <c:pt idx="10">
                  <c:v>3.7877575180000158</c:v>
                </c:pt>
                <c:pt idx="11">
                  <c:v>3.7890735580000103</c:v>
                </c:pt>
                <c:pt idx="12">
                  <c:v>3.8042702269999999</c:v>
                </c:pt>
                <c:pt idx="13">
                  <c:v>3.8353104459999998</c:v>
                </c:pt>
                <c:pt idx="14">
                  <c:v>3.8810009459999999</c:v>
                </c:pt>
                <c:pt idx="15">
                  <c:v>3.9371053839999997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(2)'!$C$41:$R$41</c:f>
              <c:numCache>
                <c:formatCode>General</c:formatCode>
                <c:ptCount val="16"/>
                <c:pt idx="0">
                  <c:v>29.584323420382741</c:v>
                </c:pt>
                <c:pt idx="1">
                  <c:v>26.89314087003088</c:v>
                </c:pt>
                <c:pt idx="2">
                  <c:v>25.045465256888459</c:v>
                </c:pt>
                <c:pt idx="3">
                  <c:v>23.74827013141806</c:v>
                </c:pt>
                <c:pt idx="4">
                  <c:v>22.796850591801345</c:v>
                </c:pt>
                <c:pt idx="5">
                  <c:v>22.063730766055027</c:v>
                </c:pt>
                <c:pt idx="6">
                  <c:v>21.484719448703682</c:v>
                </c:pt>
                <c:pt idx="7">
                  <c:v>21.019377841521024</c:v>
                </c:pt>
                <c:pt idx="8">
                  <c:v>20.64512772442848</c:v>
                </c:pt>
                <c:pt idx="9">
                  <c:v>20.348504271942343</c:v>
                </c:pt>
                <c:pt idx="10">
                  <c:v>20.121766955891999</c:v>
                </c:pt>
                <c:pt idx="11">
                  <c:v>19.959330610561569</c:v>
                </c:pt>
                <c:pt idx="12">
                  <c:v>19.857639884692425</c:v>
                </c:pt>
                <c:pt idx="13">
                  <c:v>19.813775865590856</c:v>
                </c:pt>
                <c:pt idx="14">
                  <c:v>19.823560697928862</c:v>
                </c:pt>
                <c:pt idx="15">
                  <c:v>19.886308254677168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39547760"/>
        <c:axId val="-39562448"/>
      </c:lineChart>
      <c:catAx>
        <c:axId val="-3954776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one"/>
        <c:crossAx val="-39562448"/>
        <c:crosses val="autoZero"/>
        <c:auto val="1"/>
        <c:lblAlgn val="ctr"/>
        <c:lblOffset val="100"/>
        <c:noMultiLvlLbl val="0"/>
      </c:catAx>
      <c:valAx>
        <c:axId val="-39562448"/>
        <c:scaling>
          <c:orientation val="minMax"/>
          <c:max val="50"/>
        </c:scaling>
        <c:delete val="1"/>
        <c:axPos val="l"/>
        <c:numFmt formatCode="General" sourceLinked="1"/>
        <c:majorTickMark val="out"/>
        <c:minorTickMark val="none"/>
        <c:tickLblPos val="none"/>
        <c:crossAx val="-39547760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88" l="0.70000000000000062" r="0.70000000000000062" t="0.75000000000000488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v>Ashkan2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left'!$G$3:$J$3</c:f>
              <c:numCache>
                <c:formatCode>General</c:formatCode>
                <c:ptCount val="4"/>
                <c:pt idx="0">
                  <c:v>1.8172100481026201</c:v>
                </c:pt>
                <c:pt idx="1">
                  <c:v>0.69481560662747199</c:v>
                </c:pt>
                <c:pt idx="2">
                  <c:v>3.3671833244254401</c:v>
                </c:pt>
                <c:pt idx="3">
                  <c:v>5.9309850107066397</c:v>
                </c:pt>
              </c:numCache>
            </c:numRef>
          </c:val>
          <c:smooth val="0"/>
        </c:ser>
        <c:ser>
          <c:idx val="1"/>
          <c:order val="1"/>
          <c:tx>
            <c:v>Ashkan3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left'!$G$4:$J$4</c:f>
              <c:numCache>
                <c:formatCode>General</c:formatCode>
                <c:ptCount val="4"/>
                <c:pt idx="0">
                  <c:v>1.8716577540106949</c:v>
                </c:pt>
                <c:pt idx="1">
                  <c:v>2.1390374331550799</c:v>
                </c:pt>
                <c:pt idx="2">
                  <c:v>2.6737967914438499</c:v>
                </c:pt>
                <c:pt idx="3">
                  <c:v>8.8235294117646994</c:v>
                </c:pt>
              </c:numCache>
            </c:numRef>
          </c:val>
          <c:smooth val="0"/>
        </c:ser>
        <c:ser>
          <c:idx val="2"/>
          <c:order val="2"/>
          <c:tx>
            <c:v>Ali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left'!$G$5:$J$5</c:f>
              <c:numCache>
                <c:formatCode>General</c:formatCode>
                <c:ptCount val="4"/>
                <c:pt idx="0">
                  <c:v>7.0278969957081499</c:v>
                </c:pt>
                <c:pt idx="1">
                  <c:v>7.4034334763948504</c:v>
                </c:pt>
                <c:pt idx="2">
                  <c:v>9.4957081545064401</c:v>
                </c:pt>
                <c:pt idx="3">
                  <c:v>11.6952789699571</c:v>
                </c:pt>
              </c:numCache>
            </c:numRef>
          </c:val>
          <c:smooth val="0"/>
        </c:ser>
        <c:ser>
          <c:idx val="3"/>
          <c:order val="3"/>
          <c:tx>
            <c:v>Rolando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left'!$G$6:$J$6</c:f>
              <c:numCache>
                <c:formatCode>General</c:formatCode>
                <c:ptCount val="4"/>
                <c:pt idx="0">
                  <c:v>24.650912996777699</c:v>
                </c:pt>
                <c:pt idx="1">
                  <c:v>24.1675617615467</c:v>
                </c:pt>
                <c:pt idx="2">
                  <c:v>24.4897959183673</c:v>
                </c:pt>
                <c:pt idx="3">
                  <c:v>27.282491944146098</c:v>
                </c:pt>
              </c:numCache>
            </c:numRef>
          </c:val>
          <c:smooth val="0"/>
        </c:ser>
        <c:ser>
          <c:idx val="4"/>
          <c:order val="4"/>
          <c:tx>
            <c:v>Bahareh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left'!$G$7:$J$7</c:f>
              <c:numCache>
                <c:formatCode>General</c:formatCode>
                <c:ptCount val="4"/>
                <c:pt idx="0">
                  <c:v>6.9057815845824404</c:v>
                </c:pt>
                <c:pt idx="1">
                  <c:v>4.6038543897216302</c:v>
                </c:pt>
                <c:pt idx="2">
                  <c:v>4.0149892933618796</c:v>
                </c:pt>
                <c:pt idx="3">
                  <c:v>6.42398286937902</c:v>
                </c:pt>
              </c:numCache>
            </c:numRef>
          </c:val>
          <c:smooth val="0"/>
        </c:ser>
        <c:ser>
          <c:idx val="5"/>
          <c:order val="5"/>
          <c:tx>
            <c:v>Average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left'!$G$8:$J$8</c:f>
              <c:numCache>
                <c:formatCode>General</c:formatCode>
                <c:ptCount val="4"/>
                <c:pt idx="0">
                  <c:v>8.4546918758363212</c:v>
                </c:pt>
                <c:pt idx="1">
                  <c:v>7.8017405334891468</c:v>
                </c:pt>
                <c:pt idx="2">
                  <c:v>8.8082946964209814</c:v>
                </c:pt>
                <c:pt idx="3">
                  <c:v>12.031253641190711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5106960"/>
        <c:axId val="-45108048"/>
      </c:lineChart>
      <c:catAx>
        <c:axId val="-4510696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45108048"/>
        <c:crosses val="autoZero"/>
        <c:auto val="1"/>
        <c:lblAlgn val="ctr"/>
        <c:lblOffset val="100"/>
        <c:noMultiLvlLbl val="0"/>
      </c:catAx>
      <c:valAx>
        <c:axId val="-451080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510696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000000000000622" l="0.70000000000000062" r="0.70000000000000062" t="0.75000000000000622" header="0.30000000000000032" footer="0.30000000000000032"/>
    <c:pageSetup/>
  </c:printSettings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4323507433349594"/>
          <c:y val="3.5670687686229489E-2"/>
          <c:w val="0.80170287214417935"/>
          <c:h val="0.76549274631399988"/>
        </c:manualLayout>
      </c:layout>
      <c:lineChart>
        <c:grouping val="standard"/>
        <c:varyColors val="0"/>
        <c:ser>
          <c:idx val="2"/>
          <c:order val="0"/>
          <c:tx>
            <c:v>EMG + Forearm ACC</c:v>
          </c:tx>
          <c:spPr>
            <a:ln w="15875">
              <a:noFill/>
              <a:prstDash val="dash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1.0601628190000001</c:v>
                </c:pt>
                <c:pt idx="1">
                  <c:v>2.0075696660000002</c:v>
                </c:pt>
                <c:pt idx="2">
                  <c:v>2.8360780579999987</c:v>
                </c:pt>
                <c:pt idx="3">
                  <c:v>3.059526076</c:v>
                </c:pt>
                <c:pt idx="4">
                  <c:v>3.0840726470000002</c:v>
                </c:pt>
                <c:pt idx="5">
                  <c:v>3.0515755529999997</c:v>
                </c:pt>
                <c:pt idx="6">
                  <c:v>3.0043318520000186</c:v>
                </c:pt>
                <c:pt idx="7">
                  <c:v>2.9553333880000001</c:v>
                </c:pt>
                <c:pt idx="8">
                  <c:v>2.9095235080000084</c:v>
                </c:pt>
                <c:pt idx="9">
                  <c:v>2.8688649299999978</c:v>
                </c:pt>
                <c:pt idx="10">
                  <c:v>2.8332734359999967</c:v>
                </c:pt>
                <c:pt idx="11">
                  <c:v>2.8014705580000001</c:v>
                </c:pt>
                <c:pt idx="12">
                  <c:v>2.7748494519999998</c:v>
                </c:pt>
                <c:pt idx="13">
                  <c:v>2.7521179180000002</c:v>
                </c:pt>
                <c:pt idx="14">
                  <c:v>2.7315242400000104</c:v>
                </c:pt>
                <c:pt idx="15">
                  <c:v>2.7323015650000002</c:v>
                </c:pt>
              </c:numLit>
            </c:plus>
            <c:minus>
              <c:numLit>
                <c:formatCode>General</c:formatCode>
                <c:ptCount val="16"/>
                <c:pt idx="0">
                  <c:v>1.0601628190000001</c:v>
                </c:pt>
                <c:pt idx="1">
                  <c:v>2.0075696660000002</c:v>
                </c:pt>
                <c:pt idx="2">
                  <c:v>2.8360780579999987</c:v>
                </c:pt>
                <c:pt idx="3">
                  <c:v>3.059526076</c:v>
                </c:pt>
                <c:pt idx="4">
                  <c:v>3.0840726470000002</c:v>
                </c:pt>
                <c:pt idx="5">
                  <c:v>3.0515755529999997</c:v>
                </c:pt>
                <c:pt idx="6">
                  <c:v>3.0043318520000186</c:v>
                </c:pt>
                <c:pt idx="7">
                  <c:v>2.9553333880000001</c:v>
                </c:pt>
                <c:pt idx="8">
                  <c:v>2.9095235080000084</c:v>
                </c:pt>
                <c:pt idx="9">
                  <c:v>2.8688649299999978</c:v>
                </c:pt>
                <c:pt idx="10">
                  <c:v>2.8332734359999967</c:v>
                </c:pt>
                <c:pt idx="11">
                  <c:v>2.8014705580000001</c:v>
                </c:pt>
                <c:pt idx="12">
                  <c:v>2.7748494519999998</c:v>
                </c:pt>
                <c:pt idx="13">
                  <c:v>2.7521179180000002</c:v>
                </c:pt>
                <c:pt idx="14">
                  <c:v>2.7315242400000104</c:v>
                </c:pt>
                <c:pt idx="15">
                  <c:v>2.7323015650000002</c:v>
                </c:pt>
              </c:numLit>
            </c:minus>
            <c:spPr>
              <a:ln>
                <a:solidFill>
                  <a:prstClr val="black">
                    <a:alpha val="50000"/>
                  </a:prstClr>
                </a:solidFill>
              </a:ln>
            </c:spPr>
          </c:errBars>
          <c:val>
            <c:numRef>
              <c:f>'Fianl Paper Figures (2)'!$C$28:$R$28</c:f>
              <c:numCache>
                <c:formatCode>General</c:formatCode>
                <c:ptCount val="16"/>
                <c:pt idx="0">
                  <c:v>69.608066227788328</c:v>
                </c:pt>
                <c:pt idx="1">
                  <c:v>45.667359295043369</c:v>
                </c:pt>
                <c:pt idx="2">
                  <c:v>28.31513240581598</c:v>
                </c:pt>
                <c:pt idx="3">
                  <c:v>20.756378546867005</c:v>
                </c:pt>
                <c:pt idx="4">
                  <c:v>16.977638513032801</c:v>
                </c:pt>
                <c:pt idx="5">
                  <c:v>14.874769678288809</c:v>
                </c:pt>
                <c:pt idx="6">
                  <c:v>13.601203824303047</c:v>
                </c:pt>
                <c:pt idx="7">
                  <c:v>12.766932745203995</c:v>
                </c:pt>
                <c:pt idx="8">
                  <c:v>12.182230633899938</c:v>
                </c:pt>
                <c:pt idx="9">
                  <c:v>11.747539735724592</c:v>
                </c:pt>
                <c:pt idx="10">
                  <c:v>11.410873884087085</c:v>
                </c:pt>
                <c:pt idx="11">
                  <c:v>11.141286369474035</c:v>
                </c:pt>
                <c:pt idx="12">
                  <c:v>10.920432911885356</c:v>
                </c:pt>
                <c:pt idx="13">
                  <c:v>10.738643541006567</c:v>
                </c:pt>
                <c:pt idx="14">
                  <c:v>10.595774129393584</c:v>
                </c:pt>
                <c:pt idx="15">
                  <c:v>10.484416977693618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8583184"/>
        <c:axId val="-18598960"/>
      </c:lineChart>
      <c:catAx>
        <c:axId val="-1858318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one"/>
        <c:crossAx val="-18598960"/>
        <c:crosses val="autoZero"/>
        <c:auto val="1"/>
        <c:lblAlgn val="ctr"/>
        <c:lblOffset val="100"/>
        <c:noMultiLvlLbl val="0"/>
      </c:catAx>
      <c:valAx>
        <c:axId val="-18598960"/>
        <c:scaling>
          <c:orientation val="minMax"/>
          <c:max val="80"/>
          <c:min val="0"/>
        </c:scaling>
        <c:delete val="1"/>
        <c:axPos val="l"/>
        <c:numFmt formatCode="General" sourceLinked="1"/>
        <c:majorTickMark val="out"/>
        <c:minorTickMark val="none"/>
        <c:tickLblPos val="none"/>
        <c:crossAx val="-18583184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88" l="0.70000000000000062" r="0.70000000000000062" t="0.75000000000000488" header="0.30000000000000032" footer="0.30000000000000032"/>
    <c:pageSetup/>
  </c:printSettings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'EMG + ACC Avg Summary (2)'!$B$3</c:f>
              <c:strCache>
                <c:ptCount val="1"/>
                <c:pt idx="0">
                  <c:v>W/O</c:v>
                </c:pt>
              </c:strCache>
            </c:strRef>
          </c:tx>
          <c:cat>
            <c:numRef>
              <c:f>'EMG + ACC Avg Summary (2)'!$C$1:$R$1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 + ACC Avg Summary (2)'!$C$3:$R$3</c:f>
              <c:numCache>
                <c:formatCode>General</c:formatCode>
                <c:ptCount val="16"/>
                <c:pt idx="0">
                  <c:v>18.367975209185719</c:v>
                </c:pt>
                <c:pt idx="1">
                  <c:v>16.195873324038356</c:v>
                </c:pt>
                <c:pt idx="2">
                  <c:v>15.541621654006679</c:v>
                </c:pt>
                <c:pt idx="3">
                  <c:v>15.238436335832983</c:v>
                </c:pt>
                <c:pt idx="4">
                  <c:v>15.068018750591119</c:v>
                </c:pt>
                <c:pt idx="5">
                  <c:v>14.96288819570908</c:v>
                </c:pt>
                <c:pt idx="6">
                  <c:v>14.892429239681084</c:v>
                </c:pt>
                <c:pt idx="7">
                  <c:v>14.84619938320289</c:v>
                </c:pt>
                <c:pt idx="8">
                  <c:v>14.815181502573228</c:v>
                </c:pt>
                <c:pt idx="9">
                  <c:v>14.794417986852244</c:v>
                </c:pt>
                <c:pt idx="10">
                  <c:v>14.784808582277682</c:v>
                </c:pt>
                <c:pt idx="11">
                  <c:v>14.779594049112418</c:v>
                </c:pt>
                <c:pt idx="12">
                  <c:v>14.775944016983427</c:v>
                </c:pt>
                <c:pt idx="13">
                  <c:v>14.769362026568354</c:v>
                </c:pt>
                <c:pt idx="14">
                  <c:v>14.764940280219079</c:v>
                </c:pt>
                <c:pt idx="15">
                  <c:v>14.746645454683616</c:v>
                </c:pt>
              </c:numCache>
            </c:numRef>
          </c:val>
          <c:smooth val="0"/>
        </c:ser>
        <c:ser>
          <c:idx val="1"/>
          <c:order val="1"/>
          <c:tx>
            <c:v>Humerus Multipos</c:v>
          </c:tx>
          <c:cat>
            <c:numRef>
              <c:f>'EMG + ACC Avg Summary (2)'!$C$1:$R$1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 + ACC Avg Summary (2)'!$C$4:$R$4</c:f>
              <c:numCache>
                <c:formatCode>General</c:formatCode>
                <c:ptCount val="16"/>
                <c:pt idx="0">
                  <c:v>27.574289166875499</c:v>
                </c:pt>
                <c:pt idx="1">
                  <c:v>18.6721450180282</c:v>
                </c:pt>
                <c:pt idx="2">
                  <c:v>15.455532335373</c:v>
                </c:pt>
                <c:pt idx="3">
                  <c:v>14.2500892889451</c:v>
                </c:pt>
                <c:pt idx="4">
                  <c:v>13.703247321558999</c:v>
                </c:pt>
                <c:pt idx="5">
                  <c:v>13.4261582374717</c:v>
                </c:pt>
                <c:pt idx="6">
                  <c:v>13.262023244643601</c:v>
                </c:pt>
                <c:pt idx="7">
                  <c:v>13.1571712007279</c:v>
                </c:pt>
                <c:pt idx="8">
                  <c:v>13.0834866354322</c:v>
                </c:pt>
                <c:pt idx="9">
                  <c:v>13.029575551707101</c:v>
                </c:pt>
                <c:pt idx="10">
                  <c:v>12.9895781719865</c:v>
                </c:pt>
                <c:pt idx="11">
                  <c:v>12.956478011763201</c:v>
                </c:pt>
                <c:pt idx="12">
                  <c:v>12.9328923867412</c:v>
                </c:pt>
                <c:pt idx="13">
                  <c:v>12.9116087817109</c:v>
                </c:pt>
                <c:pt idx="14">
                  <c:v>12.8987148532358</c:v>
                </c:pt>
                <c:pt idx="15">
                  <c:v>12.886039676862699</c:v>
                </c:pt>
              </c:numCache>
            </c:numRef>
          </c:val>
          <c:smooth val="0"/>
        </c:ser>
        <c:ser>
          <c:idx val="2"/>
          <c:order val="2"/>
          <c:tx>
            <c:v>Forearm Multipos</c:v>
          </c:tx>
          <c:cat>
            <c:numRef>
              <c:f>'EMG + ACC Avg Summary (2)'!$C$1:$R$1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 + ACC Avg Summary (2)'!$C$5:$R$5</c:f>
              <c:numCache>
                <c:formatCode>General</c:formatCode>
                <c:ptCount val="16"/>
                <c:pt idx="0">
                  <c:v>21.611530749635399</c:v>
                </c:pt>
                <c:pt idx="1">
                  <c:v>13.753102657668499</c:v>
                </c:pt>
                <c:pt idx="2">
                  <c:v>11.751082472563301</c:v>
                </c:pt>
                <c:pt idx="3">
                  <c:v>11.1670223138804</c:v>
                </c:pt>
                <c:pt idx="4">
                  <c:v>10.916003007680899</c:v>
                </c:pt>
                <c:pt idx="5">
                  <c:v>10.7761307554774</c:v>
                </c:pt>
                <c:pt idx="6">
                  <c:v>10.687587293752401</c:v>
                </c:pt>
                <c:pt idx="7">
                  <c:v>10.626418253578599</c:v>
                </c:pt>
                <c:pt idx="8">
                  <c:v>10.580126305532</c:v>
                </c:pt>
                <c:pt idx="9">
                  <c:v>10.544958544977501</c:v>
                </c:pt>
                <c:pt idx="10">
                  <c:v>10.517211753140201</c:v>
                </c:pt>
                <c:pt idx="11">
                  <c:v>10.494349013147801</c:v>
                </c:pt>
                <c:pt idx="12">
                  <c:v>10.4771688450718</c:v>
                </c:pt>
                <c:pt idx="13">
                  <c:v>10.464667727972</c:v>
                </c:pt>
                <c:pt idx="14">
                  <c:v>10.458755635610901</c:v>
                </c:pt>
                <c:pt idx="15">
                  <c:v>10.4603257132281</c:v>
                </c:pt>
              </c:numCache>
            </c:numRef>
          </c:val>
          <c:smooth val="0"/>
        </c:ser>
        <c:ser>
          <c:idx val="3"/>
          <c:order val="3"/>
          <c:tx>
            <c:v>Both Multipos</c:v>
          </c:tx>
          <c:cat>
            <c:numRef>
              <c:f>'EMG + ACC Avg Summary (2)'!$C$1:$R$1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 + ACC Avg Summary (2)'!$C$6:$R$6</c:f>
              <c:numCache>
                <c:formatCode>General</c:formatCode>
                <c:ptCount val="16"/>
                <c:pt idx="0">
                  <c:v>24.368711101015801</c:v>
                </c:pt>
                <c:pt idx="1">
                  <c:v>16.6257455085812</c:v>
                </c:pt>
                <c:pt idx="2">
                  <c:v>12.902634165534</c:v>
                </c:pt>
                <c:pt idx="3">
                  <c:v>11.2402427171083</c:v>
                </c:pt>
                <c:pt idx="4">
                  <c:v>10.4411066706623</c:v>
                </c:pt>
                <c:pt idx="5">
                  <c:v>9.9668493043581492</c:v>
                </c:pt>
                <c:pt idx="6">
                  <c:v>9.6757199681436408</c:v>
                </c:pt>
                <c:pt idx="7">
                  <c:v>9.4850997824510799</c:v>
                </c:pt>
                <c:pt idx="8">
                  <c:v>9.3504895326692807</c:v>
                </c:pt>
                <c:pt idx="9">
                  <c:v>9.2472654358426496</c:v>
                </c:pt>
                <c:pt idx="10">
                  <c:v>9.1658274613135209</c:v>
                </c:pt>
                <c:pt idx="11">
                  <c:v>9.1010163772450507</c:v>
                </c:pt>
                <c:pt idx="12">
                  <c:v>9.0481515398399797</c:v>
                </c:pt>
                <c:pt idx="13">
                  <c:v>9.0030758685984509</c:v>
                </c:pt>
                <c:pt idx="14">
                  <c:v>8.9538255837638392</c:v>
                </c:pt>
                <c:pt idx="15">
                  <c:v>8.8675044610870106</c:v>
                </c:pt>
              </c:numCache>
            </c:numRef>
          </c:val>
          <c:smooth val="0"/>
        </c:ser>
        <c:ser>
          <c:idx val="4"/>
          <c:order val="4"/>
          <c:tx>
            <c:v>Humerus Dual-Stage</c:v>
          </c:tx>
          <c:cat>
            <c:numRef>
              <c:f>'EMG + ACC Avg Summary (2)'!$C$1:$R$1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 + ACC Avg Summary (2)'!$C$7:$R$7</c:f>
              <c:numCache>
                <c:formatCode>General</c:formatCode>
                <c:ptCount val="16"/>
                <c:pt idx="0">
                  <c:v>18.367975209185719</c:v>
                </c:pt>
                <c:pt idx="1">
                  <c:v>18.731406411190527</c:v>
                </c:pt>
                <c:pt idx="2">
                  <c:v>19.102295409958145</c:v>
                </c:pt>
                <c:pt idx="3">
                  <c:v>19.456167061130124</c:v>
                </c:pt>
                <c:pt idx="4">
                  <c:v>19.793272024261647</c:v>
                </c:pt>
                <c:pt idx="5">
                  <c:v>20.111851552264522</c:v>
                </c:pt>
                <c:pt idx="6">
                  <c:v>20.407318801391988</c:v>
                </c:pt>
                <c:pt idx="7">
                  <c:v>20.679382637818453</c:v>
                </c:pt>
                <c:pt idx="8">
                  <c:v>20.928711424858651</c:v>
                </c:pt>
                <c:pt idx="9">
                  <c:v>21.156289332282306</c:v>
                </c:pt>
                <c:pt idx="10">
                  <c:v>21.364428468997357</c:v>
                </c:pt>
                <c:pt idx="11">
                  <c:v>21.554441344388501</c:v>
                </c:pt>
                <c:pt idx="12">
                  <c:v>21.73000252811638</c:v>
                </c:pt>
                <c:pt idx="13">
                  <c:v>21.894588495706437</c:v>
                </c:pt>
                <c:pt idx="14">
                  <c:v>22.05326679299781</c:v>
                </c:pt>
                <c:pt idx="15">
                  <c:v>22.176295234037912</c:v>
                </c:pt>
              </c:numCache>
            </c:numRef>
          </c:val>
          <c:smooth val="0"/>
        </c:ser>
        <c:ser>
          <c:idx val="5"/>
          <c:order val="5"/>
          <c:tx>
            <c:v>Forearm Dual-Stage</c:v>
          </c:tx>
          <c:cat>
            <c:numRef>
              <c:f>'EMG + ACC Avg Summary (2)'!$C$1:$R$1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 + ACC Avg Summary (2)'!$C$8:$R$8</c:f>
              <c:numCache>
                <c:formatCode>General</c:formatCode>
                <c:ptCount val="16"/>
                <c:pt idx="0">
                  <c:v>18.367975209185719</c:v>
                </c:pt>
                <c:pt idx="1">
                  <c:v>18.674145275756011</c:v>
                </c:pt>
                <c:pt idx="2">
                  <c:v>18.918136065331712</c:v>
                </c:pt>
                <c:pt idx="3">
                  <c:v>19.132483010309389</c:v>
                </c:pt>
                <c:pt idx="4">
                  <c:v>19.328674436756565</c:v>
                </c:pt>
                <c:pt idx="5">
                  <c:v>19.516055311507539</c:v>
                </c:pt>
                <c:pt idx="6">
                  <c:v>19.695191373732055</c:v>
                </c:pt>
                <c:pt idx="7">
                  <c:v>19.868087161322027</c:v>
                </c:pt>
                <c:pt idx="8">
                  <c:v>20.034671604917708</c:v>
                </c:pt>
                <c:pt idx="9">
                  <c:v>20.194285821348235</c:v>
                </c:pt>
                <c:pt idx="10">
                  <c:v>20.348535173971847</c:v>
                </c:pt>
                <c:pt idx="11">
                  <c:v>20.497944249378655</c:v>
                </c:pt>
                <c:pt idx="12">
                  <c:v>20.642841792554311</c:v>
                </c:pt>
                <c:pt idx="13">
                  <c:v>20.781063891913011</c:v>
                </c:pt>
                <c:pt idx="14">
                  <c:v>20.918702787794306</c:v>
                </c:pt>
                <c:pt idx="15">
                  <c:v>21.062338408501073</c:v>
                </c:pt>
              </c:numCache>
            </c:numRef>
          </c:val>
          <c:smooth val="0"/>
        </c:ser>
        <c:ser>
          <c:idx val="6"/>
          <c:order val="6"/>
          <c:tx>
            <c:v>Both Dual-Stage</c:v>
          </c:tx>
          <c:cat>
            <c:numRef>
              <c:f>'EMG + ACC Avg Summary (2)'!$C$1:$R$1</c:f>
              <c:numCache>
                <c:formatCode>General</c:formatCode>
                <c:ptCount val="1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</c:numCache>
            </c:numRef>
          </c:cat>
          <c:val>
            <c:numRef>
              <c:f>'EMG + ACC Avg Summary (2)'!$C$9:$R$9</c:f>
              <c:numCache>
                <c:formatCode>General</c:formatCode>
                <c:ptCount val="16"/>
                <c:pt idx="0">
                  <c:v>18.367975209185719</c:v>
                </c:pt>
                <c:pt idx="1">
                  <c:v>18.470172180087868</c:v>
                </c:pt>
                <c:pt idx="2">
                  <c:v>18.552672762025761</c:v>
                </c:pt>
                <c:pt idx="3">
                  <c:v>18.639398834799628</c:v>
                </c:pt>
                <c:pt idx="4">
                  <c:v>18.729577650011723</c:v>
                </c:pt>
                <c:pt idx="5">
                  <c:v>18.824527141459225</c:v>
                </c:pt>
                <c:pt idx="6">
                  <c:v>18.922394421734715</c:v>
                </c:pt>
                <c:pt idx="7">
                  <c:v>19.021791098401241</c:v>
                </c:pt>
                <c:pt idx="8">
                  <c:v>19.122275604373918</c:v>
                </c:pt>
                <c:pt idx="9">
                  <c:v>19.224457153559605</c:v>
                </c:pt>
                <c:pt idx="10">
                  <c:v>19.329591191439842</c:v>
                </c:pt>
                <c:pt idx="11">
                  <c:v>19.437284134913018</c:v>
                </c:pt>
                <c:pt idx="12">
                  <c:v>19.546936180508304</c:v>
                </c:pt>
                <c:pt idx="13">
                  <c:v>19.659026115705284</c:v>
                </c:pt>
                <c:pt idx="14">
                  <c:v>19.772614153028236</c:v>
                </c:pt>
                <c:pt idx="15">
                  <c:v>19.886308254677168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8588080"/>
        <c:axId val="-18600592"/>
      </c:lineChart>
      <c:catAx>
        <c:axId val="-185880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18600592"/>
        <c:crosses val="autoZero"/>
        <c:auto val="1"/>
        <c:lblAlgn val="ctr"/>
        <c:lblOffset val="100"/>
        <c:noMultiLvlLbl val="0"/>
      </c:catAx>
      <c:valAx>
        <c:axId val="-186005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1858808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377" l="0.70000000000000062" r="0.70000000000000062" t="0.75000000000000377" header="0.30000000000000032" footer="0.30000000000000032"/>
    <c:pageSetup/>
  </c:printSettings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'Pos Classification Summary'!$C$4</c:f>
              <c:strCache>
                <c:ptCount val="1"/>
                <c:pt idx="0">
                  <c:v>Humerus avg</c:v>
                </c:pt>
              </c:strCache>
            </c:strRef>
          </c:tx>
          <c:val>
            <c:numRef>
              <c:f>'Pos Classification Summary'!$D$4:$S$4</c:f>
              <c:numCache>
                <c:formatCode>General</c:formatCode>
                <c:ptCount val="16"/>
                <c:pt idx="0">
                  <c:v>0</c:v>
                </c:pt>
                <c:pt idx="1">
                  <c:v>5.0316949817182097</c:v>
                </c:pt>
                <c:pt idx="2">
                  <c:v>9.9694216416596806</c:v>
                </c:pt>
                <c:pt idx="3">
                  <c:v>14.682622510821901</c:v>
                </c:pt>
                <c:pt idx="4">
                  <c:v>19.073779448183299</c:v>
                </c:pt>
                <c:pt idx="5">
                  <c:v>23.147276181897201</c:v>
                </c:pt>
                <c:pt idx="6">
                  <c:v>26.925793011414299</c:v>
                </c:pt>
                <c:pt idx="7">
                  <c:v>30.434896406950699</c:v>
                </c:pt>
                <c:pt idx="8">
                  <c:v>33.6926420099594</c:v>
                </c:pt>
                <c:pt idx="9">
                  <c:v>36.714863243792301</c:v>
                </c:pt>
                <c:pt idx="10">
                  <c:v>39.519698991941098</c:v>
                </c:pt>
                <c:pt idx="11">
                  <c:v>42.129395088820097</c:v>
                </c:pt>
                <c:pt idx="12">
                  <c:v>44.5607253453678</c:v>
                </c:pt>
                <c:pt idx="13">
                  <c:v>46.832236941291299</c:v>
                </c:pt>
                <c:pt idx="14">
                  <c:v>48.957025028295199</c:v>
                </c:pt>
                <c:pt idx="15">
                  <c:v>50.897695044735897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'Pos Classification Summary'!$C$5</c:f>
              <c:strCache>
                <c:ptCount val="1"/>
                <c:pt idx="0">
                  <c:v>Forearm avg</c:v>
                </c:pt>
              </c:strCache>
            </c:strRef>
          </c:tx>
          <c:val>
            <c:numRef>
              <c:f>'Pos Classification Summary'!$D$5:$S$5</c:f>
              <c:numCache>
                <c:formatCode>General</c:formatCode>
                <c:ptCount val="16"/>
                <c:pt idx="0">
                  <c:v>0</c:v>
                </c:pt>
                <c:pt idx="1">
                  <c:v>4.8365353567924396</c:v>
                </c:pt>
                <c:pt idx="2">
                  <c:v>9.3757087233929699</c:v>
                </c:pt>
                <c:pt idx="3">
                  <c:v>13.642269592346899</c:v>
                </c:pt>
                <c:pt idx="4">
                  <c:v>17.624680005370699</c:v>
                </c:pt>
                <c:pt idx="5">
                  <c:v>21.351137808891501</c:v>
                </c:pt>
                <c:pt idx="6">
                  <c:v>24.835941759612801</c:v>
                </c:pt>
                <c:pt idx="7">
                  <c:v>28.103014384893299</c:v>
                </c:pt>
                <c:pt idx="8">
                  <c:v>31.173995705458999</c:v>
                </c:pt>
                <c:pt idx="9">
                  <c:v>34.067719043097199</c:v>
                </c:pt>
                <c:pt idx="10">
                  <c:v>36.801478021860397</c:v>
                </c:pt>
                <c:pt idx="11">
                  <c:v>39.391199974416097</c:v>
                </c:pt>
                <c:pt idx="12">
                  <c:v>41.853590418329098</c:v>
                </c:pt>
                <c:pt idx="13">
                  <c:v>44.201482085491101</c:v>
                </c:pt>
                <c:pt idx="14">
                  <c:v>46.452727200789298</c:v>
                </c:pt>
                <c:pt idx="15">
                  <c:v>48.636187814508403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'Pos Classification Summary'!$C$6</c:f>
              <c:strCache>
                <c:ptCount val="1"/>
                <c:pt idx="0">
                  <c:v>Both avg</c:v>
                </c:pt>
              </c:strCache>
            </c:strRef>
          </c:tx>
          <c:val>
            <c:numRef>
              <c:f>'Pos Classification Summary'!$D$6:$S$6</c:f>
              <c:numCache>
                <c:formatCode>General</c:formatCode>
                <c:ptCount val="16"/>
                <c:pt idx="0">
                  <c:v>0</c:v>
                </c:pt>
                <c:pt idx="1">
                  <c:v>2.2053256809623498</c:v>
                </c:pt>
                <c:pt idx="2">
                  <c:v>4.4917136206731003</c:v>
                </c:pt>
                <c:pt idx="3">
                  <c:v>6.8132949681365096</c:v>
                </c:pt>
                <c:pt idx="4">
                  <c:v>9.1528005418319598</c:v>
                </c:pt>
                <c:pt idx="5">
                  <c:v>11.4981262127866</c:v>
                </c:pt>
                <c:pt idx="6">
                  <c:v>13.8439278695667</c:v>
                </c:pt>
                <c:pt idx="7">
                  <c:v>16.195834053659201</c:v>
                </c:pt>
                <c:pt idx="8">
                  <c:v>18.557627143682399</c:v>
                </c:pt>
                <c:pt idx="9">
                  <c:v>20.928704143797901</c:v>
                </c:pt>
                <c:pt idx="10">
                  <c:v>23.307092516213</c:v>
                </c:pt>
                <c:pt idx="11">
                  <c:v>25.691759635817501</c:v>
                </c:pt>
                <c:pt idx="12">
                  <c:v>28.081312148746399</c:v>
                </c:pt>
                <c:pt idx="13">
                  <c:v>30.477045333681101</c:v>
                </c:pt>
                <c:pt idx="14">
                  <c:v>32.8744605046166</c:v>
                </c:pt>
                <c:pt idx="15">
                  <c:v>35.283169527636502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'Pos Classification Summary'!$C$7</c:f>
              <c:strCache>
                <c:ptCount val="1"/>
                <c:pt idx="0">
                  <c:v>Humerus Best</c:v>
                </c:pt>
              </c:strCache>
            </c:strRef>
          </c:tx>
          <c:val>
            <c:numRef>
              <c:f>'Pos Classification Summary'!$D$7:$S$7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0.28279104769379798</c:v>
                </c:pt>
                <c:pt idx="5">
                  <c:v>1.28605514055165</c:v>
                </c:pt>
                <c:pt idx="6">
                  <c:v>2.99956335980972</c:v>
                </c:pt>
                <c:pt idx="7">
                  <c:v>7.0420405246183799</c:v>
                </c:pt>
                <c:pt idx="8">
                  <c:v>11.1010044939077</c:v>
                </c:pt>
                <c:pt idx="9">
                  <c:v>16.101385280266001</c:v>
                </c:pt>
                <c:pt idx="10">
                  <c:v>22.1000440602898</c:v>
                </c:pt>
                <c:pt idx="11">
                  <c:v>27.756408198650298</c:v>
                </c:pt>
                <c:pt idx="12">
                  <c:v>33.632020133303598</c:v>
                </c:pt>
                <c:pt idx="13">
                  <c:v>39.116121651231303</c:v>
                </c:pt>
                <c:pt idx="14">
                  <c:v>44.936497446318299</c:v>
                </c:pt>
                <c:pt idx="15">
                  <c:v>50.897695044735897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'Pos Classification Summary'!$C$8</c:f>
              <c:strCache>
                <c:ptCount val="1"/>
                <c:pt idx="0">
                  <c:v>Forearm Best</c:v>
                </c:pt>
              </c:strCache>
            </c:strRef>
          </c:tx>
          <c:val>
            <c:numRef>
              <c:f>'Pos Classification Summary'!$D$8:$S$8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0.14279087821488201</c:v>
                </c:pt>
                <c:pt idx="6">
                  <c:v>0.97207175409558499</c:v>
                </c:pt>
                <c:pt idx="7">
                  <c:v>4.1982673618409896</c:v>
                </c:pt>
                <c:pt idx="8">
                  <c:v>7.7395237673614901</c:v>
                </c:pt>
                <c:pt idx="9">
                  <c:v>13.120069753964501</c:v>
                </c:pt>
                <c:pt idx="10">
                  <c:v>18.5651607119642</c:v>
                </c:pt>
                <c:pt idx="11">
                  <c:v>24.782246607049899</c:v>
                </c:pt>
                <c:pt idx="12">
                  <c:v>30.7514658256678</c:v>
                </c:pt>
                <c:pt idx="13">
                  <c:v>36.6149914331397</c:v>
                </c:pt>
                <c:pt idx="14">
                  <c:v>42.4609210747658</c:v>
                </c:pt>
                <c:pt idx="15">
                  <c:v>48.636187814508403</c:v>
                </c:pt>
              </c:numCache>
            </c:numRef>
          </c:val>
          <c:smooth val="0"/>
        </c:ser>
        <c:ser>
          <c:idx val="5"/>
          <c:order val="5"/>
          <c:tx>
            <c:strRef>
              <c:f>'Pos Classification Summary'!$C$9</c:f>
              <c:strCache>
                <c:ptCount val="1"/>
                <c:pt idx="0">
                  <c:v>Both Best</c:v>
                </c:pt>
              </c:strCache>
            </c:strRef>
          </c:tx>
          <c:val>
            <c:numRef>
              <c:f>'Pos Classification Summary'!$D$9:$S$9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1.1073970362477401</c:v>
                </c:pt>
                <c:pt idx="9">
                  <c:v>4.0147000506043096</c:v>
                </c:pt>
                <c:pt idx="10">
                  <c:v>8.1420857784001193</c:v>
                </c:pt>
                <c:pt idx="11">
                  <c:v>12.8842691455236</c:v>
                </c:pt>
                <c:pt idx="12">
                  <c:v>18.639927924540402</c:v>
                </c:pt>
                <c:pt idx="13">
                  <c:v>24.0152827239678</c:v>
                </c:pt>
                <c:pt idx="14">
                  <c:v>29.682797795835601</c:v>
                </c:pt>
                <c:pt idx="15">
                  <c:v>35.283169527636502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18612016"/>
        <c:axId val="-18610384"/>
      </c:lineChart>
      <c:catAx>
        <c:axId val="-18612016"/>
        <c:scaling>
          <c:orientation val="minMax"/>
        </c:scaling>
        <c:delete val="0"/>
        <c:axPos val="b"/>
        <c:majorTickMark val="out"/>
        <c:minorTickMark val="none"/>
        <c:tickLblPos val="nextTo"/>
        <c:crossAx val="-18610384"/>
        <c:crosses val="autoZero"/>
        <c:auto val="1"/>
        <c:lblAlgn val="ctr"/>
        <c:lblOffset val="100"/>
        <c:noMultiLvlLbl val="0"/>
      </c:catAx>
      <c:valAx>
        <c:axId val="-186103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1861201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344" l="0.70000000000000062" r="0.70000000000000062" t="0.75000000000000344" header="0.30000000000000032" footer="0.30000000000000032"/>
    <c:pageSetup/>
  </c:printSettings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invertIfNegative val="0"/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3"/>
              <c:pt idx="0">
                <c:v>Humerus</c:v>
              </c:pt>
              <c:pt idx="1">
                <c:v> Forearm</c:v>
              </c:pt>
              <c:pt idx="2">
                <c:v> Both</c:v>
              </c:pt>
            </c:strLit>
          </c:cat>
          <c:val>
            <c:numRef>
              <c:f>'Dynamic Training Pilot'!$B$7:$D$7</c:f>
              <c:numCache>
                <c:formatCode>0.00</c:formatCode>
                <c:ptCount val="3"/>
                <c:pt idx="0">
                  <c:v>18.847833333333337</c:v>
                </c:pt>
                <c:pt idx="1">
                  <c:v>10.063699999999999</c:v>
                </c:pt>
                <c:pt idx="2">
                  <c:v>0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611472"/>
        <c:axId val="-18609840"/>
      </c:barChart>
      <c:catAx>
        <c:axId val="-18611472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-18609840"/>
        <c:crosses val="autoZero"/>
        <c:auto val="1"/>
        <c:lblAlgn val="ctr"/>
        <c:lblOffset val="100"/>
        <c:noMultiLvlLbl val="0"/>
      </c:catAx>
      <c:valAx>
        <c:axId val="-18609840"/>
        <c:scaling>
          <c:orientation val="minMax"/>
        </c:scaling>
        <c:delete val="0"/>
        <c:axPos val="l"/>
        <c:majorGridlines/>
        <c:numFmt formatCode="0.00" sourceLinked="1"/>
        <c:majorTickMark val="out"/>
        <c:minorTickMark val="none"/>
        <c:tickLblPos val="nextTo"/>
        <c:crossAx val="-1861147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CA"/>
              <a:t>Static Testing</a:t>
            </a:r>
          </a:p>
          <a:p>
            <a:pPr>
              <a:defRPr/>
            </a:pPr>
            <a:endParaRPr lang="en-CA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0716885389326336"/>
          <c:y val="0.18003983994815931"/>
          <c:w val="0.8364713473315869"/>
          <c:h val="0.4680698465226158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2"/>
              </a:solidFill>
            </c:spPr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9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</c:strLit>
          </c:cat>
          <c:val>
            <c:numRef>
              <c:f>'Dynamic Training Pilot'!$B$15:$J$15</c:f>
              <c:numCache>
                <c:formatCode>0.00</c:formatCode>
                <c:ptCount val="9"/>
                <c:pt idx="0">
                  <c:v>12.369100000000001</c:v>
                </c:pt>
                <c:pt idx="1">
                  <c:v>5.3021666666666665</c:v>
                </c:pt>
                <c:pt idx="2">
                  <c:v>5.1950899999999995</c:v>
                </c:pt>
                <c:pt idx="3">
                  <c:v>3.39757</c:v>
                </c:pt>
                <c:pt idx="4">
                  <c:v>3.4337933333333335</c:v>
                </c:pt>
                <c:pt idx="5">
                  <c:v>10.319866666666668</c:v>
                </c:pt>
                <c:pt idx="6">
                  <c:v>9.8548333333333336</c:v>
                </c:pt>
                <c:pt idx="7">
                  <c:v>7.806963333333333</c:v>
                </c:pt>
                <c:pt idx="8">
                  <c:v>8.2707033333333335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590256"/>
        <c:axId val="-18610928"/>
      </c:barChart>
      <c:catAx>
        <c:axId val="-1859025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610928"/>
        <c:crosses val="autoZero"/>
        <c:auto val="1"/>
        <c:lblAlgn val="ctr"/>
        <c:lblOffset val="100"/>
        <c:noMultiLvlLbl val="0"/>
      </c:catAx>
      <c:valAx>
        <c:axId val="-18610928"/>
        <c:scaling>
          <c:orientation val="minMax"/>
        </c:scaling>
        <c:delete val="0"/>
        <c:axPos val="l"/>
        <c:majorGridlines/>
        <c:numFmt formatCode="0.00" sourceLinked="1"/>
        <c:majorTickMark val="none"/>
        <c:minorTickMark val="none"/>
        <c:tickLblPos val="nextTo"/>
        <c:crossAx val="-1859025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" l="0.70000000000000062" r="0.70000000000000062" t="0.750000000000003" header="0.30000000000000032" footer="0.30000000000000032"/>
    <c:pageSetup/>
  </c:printSettings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CA"/>
              <a:t>Dynamic Testing</a:t>
            </a:r>
          </a:p>
          <a:p>
            <a:pPr>
              <a:defRPr/>
            </a:pPr>
            <a:endParaRPr lang="en-CA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0716885389326336"/>
          <c:y val="0.18003983994815931"/>
          <c:w val="0.83647134733158712"/>
          <c:h val="0.4680698465226158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2"/>
              </a:solidFill>
            </c:spPr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9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</c:strLit>
          </c:cat>
          <c:val>
            <c:numRef>
              <c:f>'Dynamic Training Pilot'!$B$23:$J$23</c:f>
              <c:numCache>
                <c:formatCode>0.00</c:formatCode>
                <c:ptCount val="9"/>
                <c:pt idx="0">
                  <c:v>28.305964953762093</c:v>
                </c:pt>
                <c:pt idx="1">
                  <c:v>19.247066666666665</c:v>
                </c:pt>
                <c:pt idx="2">
                  <c:v>14.5496</c:v>
                </c:pt>
                <c:pt idx="3">
                  <c:v>13.200033333333332</c:v>
                </c:pt>
                <c:pt idx="4">
                  <c:v>10.718333333333334</c:v>
                </c:pt>
                <c:pt idx="5">
                  <c:v>8.8845666666666663</c:v>
                </c:pt>
                <c:pt idx="6">
                  <c:v>3.5815666666666672</c:v>
                </c:pt>
                <c:pt idx="7">
                  <c:v>3.5400666666666667</c:v>
                </c:pt>
                <c:pt idx="8">
                  <c:v>2.9562000000000004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581008"/>
        <c:axId val="-18589712"/>
      </c:barChart>
      <c:catAx>
        <c:axId val="-18581008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589712"/>
        <c:crosses val="autoZero"/>
        <c:auto val="1"/>
        <c:lblAlgn val="ctr"/>
        <c:lblOffset val="100"/>
        <c:noMultiLvlLbl val="0"/>
      </c:catAx>
      <c:valAx>
        <c:axId val="-18589712"/>
        <c:scaling>
          <c:orientation val="minMax"/>
        </c:scaling>
        <c:delete val="0"/>
        <c:axPos val="l"/>
        <c:majorGridlines/>
        <c:numFmt formatCode="0.00" sourceLinked="1"/>
        <c:majorTickMark val="none"/>
        <c:minorTickMark val="none"/>
        <c:tickLblPos val="nextTo"/>
        <c:crossAx val="-185810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22" l="0.70000000000000062" r="0.70000000000000062" t="0.75000000000000322" header="0.30000000000000032" footer="0.30000000000000032"/>
    <c:pageSetup/>
  </c:printSettings>
  <c:userShapes r:id="rId1"/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invertIfNegative val="0"/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3"/>
              <c:pt idx="0">
                <c:v>Humerus</c:v>
              </c:pt>
              <c:pt idx="1">
                <c:v> Forearm</c:v>
              </c:pt>
              <c:pt idx="2">
                <c:v> Both</c:v>
              </c:pt>
            </c:strLit>
          </c:cat>
          <c:val>
            <c:numRef>
              <c:f>'Dynamic Training Final'!$B$13:$D$13</c:f>
              <c:numCache>
                <c:formatCode>0.00</c:formatCode>
                <c:ptCount val="3"/>
                <c:pt idx="0">
                  <c:v>14.516277777777775</c:v>
                </c:pt>
                <c:pt idx="1">
                  <c:v>13.272411111111111</c:v>
                </c:pt>
                <c:pt idx="2">
                  <c:v>0.31396222222222225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608752"/>
        <c:axId val="-18605488"/>
      </c:barChart>
      <c:catAx>
        <c:axId val="-18608752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-18605488"/>
        <c:crosses val="autoZero"/>
        <c:auto val="1"/>
        <c:lblAlgn val="ctr"/>
        <c:lblOffset val="100"/>
        <c:noMultiLvlLbl val="0"/>
      </c:catAx>
      <c:valAx>
        <c:axId val="-18605488"/>
        <c:scaling>
          <c:orientation val="minMax"/>
        </c:scaling>
        <c:delete val="0"/>
        <c:axPos val="l"/>
        <c:majorGridlines/>
        <c:numFmt formatCode="0.00" sourceLinked="1"/>
        <c:majorTickMark val="out"/>
        <c:minorTickMark val="none"/>
        <c:tickLblPos val="nextTo"/>
        <c:crossAx val="-1860875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22" l="0.70000000000000062" r="0.70000000000000062" t="0.75000000000000322" header="0.30000000000000032" footer="0.30000000000000032"/>
    <c:pageSetup/>
  </c:printSettings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CA"/>
              <a:t>Static Testing</a:t>
            </a:r>
          </a:p>
          <a:p>
            <a:pPr>
              <a:defRPr/>
            </a:pPr>
            <a:endParaRPr lang="en-CA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0716885389326336"/>
          <c:y val="0.18003983994815931"/>
          <c:w val="0.83647134733158712"/>
          <c:h val="0.4680698465226158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2"/>
              </a:solidFill>
            </c:spPr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9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</c:strLit>
          </c:cat>
          <c:val>
            <c:numRef>
              <c:f>'Dynamic Training Final'!$B$26:$J$26</c:f>
              <c:numCache>
                <c:formatCode>0.00</c:formatCode>
                <c:ptCount val="9"/>
                <c:pt idx="0">
                  <c:v>30.076144444444441</c:v>
                </c:pt>
                <c:pt idx="1">
                  <c:v>18.027155555555556</c:v>
                </c:pt>
                <c:pt idx="2">
                  <c:v>13.612922222222222</c:v>
                </c:pt>
                <c:pt idx="3">
                  <c:v>11.456199999999999</c:v>
                </c:pt>
                <c:pt idx="4">
                  <c:v>10.792088888888889</c:v>
                </c:pt>
                <c:pt idx="5">
                  <c:v>28.002300000000005</c:v>
                </c:pt>
                <c:pt idx="6">
                  <c:v>27.028311111111112</c:v>
                </c:pt>
                <c:pt idx="7">
                  <c:v>23.944444444444446</c:v>
                </c:pt>
                <c:pt idx="8">
                  <c:v>24.413977777777777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606576"/>
        <c:axId val="-18607664"/>
      </c:barChart>
      <c:catAx>
        <c:axId val="-1860657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607664"/>
        <c:crosses val="autoZero"/>
        <c:auto val="1"/>
        <c:lblAlgn val="ctr"/>
        <c:lblOffset val="100"/>
        <c:noMultiLvlLbl val="0"/>
      </c:catAx>
      <c:valAx>
        <c:axId val="-18607664"/>
        <c:scaling>
          <c:orientation val="minMax"/>
        </c:scaling>
        <c:delete val="0"/>
        <c:axPos val="l"/>
        <c:majorGridlines/>
        <c:numFmt formatCode="0.00" sourceLinked="1"/>
        <c:majorTickMark val="none"/>
        <c:minorTickMark val="none"/>
        <c:tickLblPos val="nextTo"/>
        <c:crossAx val="-1860657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22" l="0.70000000000000062" r="0.70000000000000062" t="0.75000000000000322" header="0.30000000000000032" footer="0.30000000000000032"/>
    <c:pageSetup/>
  </c:printSettings>
  <c:userShapes r:id="rId1"/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CA"/>
              <a:t>ADL  Testing</a:t>
            </a:r>
          </a:p>
          <a:p>
            <a:pPr>
              <a:defRPr/>
            </a:pPr>
            <a:endParaRPr lang="en-CA"/>
          </a:p>
        </c:rich>
      </c:tx>
      <c:layout>
        <c:manualLayout>
          <c:xMode val="edge"/>
          <c:yMode val="edge"/>
          <c:x val="0.36631933508311482"/>
          <c:y val="1.6194325100438823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0716885389326336"/>
          <c:y val="0.18003983994815931"/>
          <c:w val="0.83647134733158734"/>
          <c:h val="0.4680698465226158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2"/>
              </a:solidFill>
            </c:spPr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9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</c:strLit>
          </c:cat>
          <c:val>
            <c:numRef>
              <c:f>'Dynamic Training Final'!$B$38:$J$38</c:f>
              <c:numCache>
                <c:formatCode>0.00</c:formatCode>
                <c:ptCount val="9"/>
                <c:pt idx="0">
                  <c:v>33.326912499999999</c:v>
                </c:pt>
                <c:pt idx="1">
                  <c:v>22.973700000000001</c:v>
                </c:pt>
                <c:pt idx="2">
                  <c:v>18.999587500000001</c:v>
                </c:pt>
                <c:pt idx="3">
                  <c:v>15.632500000000002</c:v>
                </c:pt>
                <c:pt idx="4">
                  <c:v>15.86725</c:v>
                </c:pt>
                <c:pt idx="5">
                  <c:v>23.454650000000001</c:v>
                </c:pt>
                <c:pt idx="6">
                  <c:v>19.206312500000003</c:v>
                </c:pt>
                <c:pt idx="7">
                  <c:v>15.2204625</c:v>
                </c:pt>
                <c:pt idx="8">
                  <c:v>16.270462500000001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594608"/>
        <c:axId val="-18585904"/>
      </c:barChart>
      <c:catAx>
        <c:axId val="-18594608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585904"/>
        <c:crosses val="autoZero"/>
        <c:auto val="1"/>
        <c:lblAlgn val="ctr"/>
        <c:lblOffset val="100"/>
        <c:noMultiLvlLbl val="0"/>
      </c:catAx>
      <c:valAx>
        <c:axId val="-18585904"/>
        <c:scaling>
          <c:orientation val="minMax"/>
        </c:scaling>
        <c:delete val="0"/>
        <c:axPos val="l"/>
        <c:majorGridlines/>
        <c:numFmt formatCode="0.00" sourceLinked="1"/>
        <c:majorTickMark val="none"/>
        <c:minorTickMark val="none"/>
        <c:tickLblPos val="nextTo"/>
        <c:crossAx val="-185946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66" l="0.70000000000000062" r="0.70000000000000062" t="0.75000000000000366" header="0.30000000000000032" footer="0.30000000000000032"/>
    <c:pageSetup/>
  </c:printSettings>
  <c:userShapes r:id="rId1"/>
</c:chartSpace>
</file>

<file path=xl/charts/chart7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CA"/>
              <a:t>Dynamic Testing</a:t>
            </a:r>
          </a:p>
          <a:p>
            <a:pPr>
              <a:defRPr/>
            </a:pPr>
            <a:endParaRPr lang="en-CA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0716885389326336"/>
          <c:y val="0.18003983994815931"/>
          <c:w val="0.83647134733158768"/>
          <c:h val="0.4680698465226158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2"/>
              </a:solidFill>
            </c:spPr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9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</c:strLit>
          </c:cat>
          <c:val>
            <c:numRef>
              <c:f>'Dynamic Training Final'!$B$50:$J$50</c:f>
              <c:numCache>
                <c:formatCode>0.00</c:formatCode>
                <c:ptCount val="9"/>
                <c:pt idx="0">
                  <c:v>39.815124999999995</c:v>
                </c:pt>
                <c:pt idx="1">
                  <c:v>27.654250000000001</c:v>
                </c:pt>
                <c:pt idx="2">
                  <c:v>24.121212500000002</c:v>
                </c:pt>
                <c:pt idx="3">
                  <c:v>20.694375000000001</c:v>
                </c:pt>
                <c:pt idx="4">
                  <c:v>20.2889625</c:v>
                </c:pt>
                <c:pt idx="5">
                  <c:v>21.866712499999998</c:v>
                </c:pt>
                <c:pt idx="6">
                  <c:v>16.280112499999998</c:v>
                </c:pt>
                <c:pt idx="7">
                  <c:v>14.2985875</c:v>
                </c:pt>
                <c:pt idx="8">
                  <c:v>13.258737500000001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580464"/>
        <c:axId val="-18591344"/>
      </c:barChart>
      <c:catAx>
        <c:axId val="-18580464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591344"/>
        <c:crosses val="autoZero"/>
        <c:auto val="1"/>
        <c:lblAlgn val="ctr"/>
        <c:lblOffset val="100"/>
        <c:noMultiLvlLbl val="0"/>
      </c:catAx>
      <c:valAx>
        <c:axId val="-18591344"/>
        <c:scaling>
          <c:orientation val="minMax"/>
        </c:scaling>
        <c:delete val="0"/>
        <c:axPos val="l"/>
        <c:majorGridlines/>
        <c:numFmt formatCode="0.00" sourceLinked="1"/>
        <c:majorTickMark val="none"/>
        <c:minorTickMark val="none"/>
        <c:tickLblPos val="nextTo"/>
        <c:crossAx val="-1858046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66" l="0.70000000000000062" r="0.70000000000000062" t="0.75000000000000366" header="0.30000000000000032" footer="0.30000000000000032"/>
    <c:pageSetup/>
  </c:printSettings>
  <c:userShapes r:id="rId1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3488236267763826"/>
          <c:y val="5.5031055027932783E-2"/>
          <c:w val="0.83208460428932873"/>
          <c:h val="0.71670804995343895"/>
        </c:manualLayout>
      </c:layout>
      <c:lineChart>
        <c:grouping val="standard"/>
        <c:varyColors val="0"/>
        <c:ser>
          <c:idx val="0"/>
          <c:order val="0"/>
          <c:val>
            <c:numRef>
              <c:f>'# of training position average'!$C$15:$R$15</c:f>
              <c:numCache>
                <c:formatCode>General</c:formatCode>
                <c:ptCount val="16"/>
                <c:pt idx="0">
                  <c:v>70.255309805982762</c:v>
                </c:pt>
                <c:pt idx="1">
                  <c:v>76.981864652937645</c:v>
                </c:pt>
                <c:pt idx="2">
                  <c:v>79.902175794134436</c:v>
                </c:pt>
                <c:pt idx="3">
                  <c:v>81.514490634480921</c:v>
                </c:pt>
                <c:pt idx="4">
                  <c:v>82.508174797960564</c:v>
                </c:pt>
                <c:pt idx="5">
                  <c:v>83.170955400082306</c:v>
                </c:pt>
                <c:pt idx="6">
                  <c:v>83.643358334036506</c:v>
                </c:pt>
                <c:pt idx="7">
                  <c:v>83.990829464986319</c:v>
                </c:pt>
                <c:pt idx="8">
                  <c:v>84.25479263633332</c:v>
                </c:pt>
                <c:pt idx="9">
                  <c:v>84.460171542146199</c:v>
                </c:pt>
                <c:pt idx="10">
                  <c:v>84.622523631490708</c:v>
                </c:pt>
                <c:pt idx="11">
                  <c:v>84.7556351622855</c:v>
                </c:pt>
                <c:pt idx="12">
                  <c:v>84.868215491877905</c:v>
                </c:pt>
                <c:pt idx="13">
                  <c:v>84.959665759419423</c:v>
                </c:pt>
                <c:pt idx="14">
                  <c:v>85.031832492126796</c:v>
                </c:pt>
                <c:pt idx="15">
                  <c:v>85.036647489430422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45110768"/>
        <c:axId val="-45103152"/>
      </c:lineChart>
      <c:catAx>
        <c:axId val="-45110768"/>
        <c:scaling>
          <c:orientation val="minMax"/>
        </c:scaling>
        <c:delete val="0"/>
        <c:axPos val="b"/>
        <c:majorTickMark val="out"/>
        <c:minorTickMark val="none"/>
        <c:tickLblPos val="nextTo"/>
        <c:crossAx val="-45103152"/>
        <c:crosses val="autoZero"/>
        <c:auto val="1"/>
        <c:lblAlgn val="ctr"/>
        <c:lblOffset val="100"/>
        <c:noMultiLvlLbl val="0"/>
      </c:catAx>
      <c:valAx>
        <c:axId val="-45103152"/>
        <c:scaling>
          <c:orientation val="minMax"/>
          <c:min val="65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511076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622" l="0.70000000000000062" r="0.70000000000000062" t="0.75000000000000622" header="0.30000000000000032" footer="0.30000000000000032"/>
    <c:pageSetup/>
  </c:printSettings>
  <c:userShapes r:id="rId1"/>
</c:chartSpace>
</file>

<file path=xl/charts/chart8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invertIfNegative val="0"/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3"/>
              <c:pt idx="0">
                <c:v>Humerus</c:v>
              </c:pt>
              <c:pt idx="1">
                <c:v> Forearm</c:v>
              </c:pt>
              <c:pt idx="2">
                <c:v> Both</c:v>
              </c:pt>
            </c:strLit>
          </c:cat>
          <c:val>
            <c:numRef>
              <c:f>'Dynamic Training Final (2)'!$B$13:$D$13</c:f>
              <c:numCache>
                <c:formatCode>0.00</c:formatCode>
                <c:ptCount val="3"/>
                <c:pt idx="0">
                  <c:v>14.516277777777775</c:v>
                </c:pt>
                <c:pt idx="1">
                  <c:v>13.272411111111111</c:v>
                </c:pt>
                <c:pt idx="2">
                  <c:v>0.31396222222222225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601136"/>
        <c:axId val="-18603312"/>
      </c:barChart>
      <c:catAx>
        <c:axId val="-18601136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-18603312"/>
        <c:crosses val="autoZero"/>
        <c:auto val="1"/>
        <c:lblAlgn val="ctr"/>
        <c:lblOffset val="100"/>
        <c:noMultiLvlLbl val="0"/>
      </c:catAx>
      <c:valAx>
        <c:axId val="-18603312"/>
        <c:scaling>
          <c:orientation val="minMax"/>
        </c:scaling>
        <c:delete val="0"/>
        <c:axPos val="l"/>
        <c:majorGridlines/>
        <c:numFmt formatCode="0.00" sourceLinked="1"/>
        <c:majorTickMark val="out"/>
        <c:minorTickMark val="none"/>
        <c:tickLblPos val="nextTo"/>
        <c:crossAx val="-1860113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44" l="0.70000000000000062" r="0.70000000000000062" t="0.75000000000000344" header="0.30000000000000032" footer="0.30000000000000032"/>
    <c:pageSetup/>
  </c:printSettings>
</c:chartSpace>
</file>

<file path=xl/charts/chart8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CA"/>
              <a:t>Static Testing</a:t>
            </a:r>
          </a:p>
          <a:p>
            <a:pPr>
              <a:defRPr/>
            </a:pPr>
            <a:endParaRPr lang="en-CA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0716885389326336"/>
          <c:y val="0.18003983994815931"/>
          <c:w val="0.83647134733158734"/>
          <c:h val="0.4680698465226158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2"/>
              </a:solidFill>
            </c:spPr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9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</c:strLit>
          </c:cat>
          <c:val>
            <c:numRef>
              <c:f>'Dynamic Training Final (2)'!$B$26:$J$26</c:f>
              <c:numCache>
                <c:formatCode>0.00</c:formatCode>
                <c:ptCount val="9"/>
                <c:pt idx="0">
                  <c:v>34.088477777777783</c:v>
                </c:pt>
                <c:pt idx="1">
                  <c:v>13.035322222222224</c:v>
                </c:pt>
                <c:pt idx="2">
                  <c:v>9.1059222222222225</c:v>
                </c:pt>
                <c:pt idx="3">
                  <c:v>8.0872111111111096</c:v>
                </c:pt>
                <c:pt idx="4">
                  <c:v>7.2914888888888889</c:v>
                </c:pt>
                <c:pt idx="5">
                  <c:v>26.698211111111117</c:v>
                </c:pt>
                <c:pt idx="6">
                  <c:v>26.519188888888884</c:v>
                </c:pt>
                <c:pt idx="7">
                  <c:v>22.99216666666667</c:v>
                </c:pt>
                <c:pt idx="8">
                  <c:v>22.509455555555558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590800"/>
        <c:axId val="-18596784"/>
      </c:barChart>
      <c:catAx>
        <c:axId val="-18590800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596784"/>
        <c:crosses val="autoZero"/>
        <c:auto val="1"/>
        <c:lblAlgn val="ctr"/>
        <c:lblOffset val="100"/>
        <c:noMultiLvlLbl val="0"/>
      </c:catAx>
      <c:valAx>
        <c:axId val="-18596784"/>
        <c:scaling>
          <c:orientation val="minMax"/>
        </c:scaling>
        <c:delete val="0"/>
        <c:axPos val="l"/>
        <c:majorGridlines/>
        <c:numFmt formatCode="0.00" sourceLinked="1"/>
        <c:majorTickMark val="none"/>
        <c:minorTickMark val="none"/>
        <c:tickLblPos val="nextTo"/>
        <c:crossAx val="-18590800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44" l="0.70000000000000062" r="0.70000000000000062" t="0.75000000000000344" header="0.30000000000000032" footer="0.30000000000000032"/>
    <c:pageSetup/>
  </c:printSettings>
  <c:userShapes r:id="rId1"/>
</c:chartSpace>
</file>

<file path=xl/charts/chart8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CA"/>
              <a:t>ADL  Testing</a:t>
            </a:r>
          </a:p>
          <a:p>
            <a:pPr>
              <a:defRPr/>
            </a:pPr>
            <a:endParaRPr lang="en-CA"/>
          </a:p>
        </c:rich>
      </c:tx>
      <c:layout>
        <c:manualLayout>
          <c:xMode val="edge"/>
          <c:yMode val="edge"/>
          <c:x val="0.36631933508311482"/>
          <c:y val="1.6194325100438823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0716885389326336"/>
          <c:y val="0.18003983994815931"/>
          <c:w val="0.83647134733158768"/>
          <c:h val="0.4680698465226158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2"/>
              </a:solidFill>
            </c:spPr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9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</c:strLit>
          </c:cat>
          <c:val>
            <c:numRef>
              <c:f>'Dynamic Training Final (2)'!$B$38:$J$38</c:f>
              <c:numCache>
                <c:formatCode>0.00</c:formatCode>
                <c:ptCount val="9"/>
                <c:pt idx="0">
                  <c:v>31.563469517893779</c:v>
                </c:pt>
                <c:pt idx="1">
                  <c:v>21.185750000000002</c:v>
                </c:pt>
                <c:pt idx="2">
                  <c:v>16.764150000000001</c:v>
                </c:pt>
                <c:pt idx="3">
                  <c:v>14.865412500000001</c:v>
                </c:pt>
                <c:pt idx="4">
                  <c:v>15.191650000000001</c:v>
                </c:pt>
                <c:pt idx="5">
                  <c:v>25.279837499999999</c:v>
                </c:pt>
                <c:pt idx="6">
                  <c:v>21.5929875</c:v>
                </c:pt>
                <c:pt idx="7">
                  <c:v>18.556125000000002</c:v>
                </c:pt>
                <c:pt idx="8">
                  <c:v>19.551312500000002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602224"/>
        <c:axId val="-18586448"/>
      </c:barChart>
      <c:catAx>
        <c:axId val="-18602224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586448"/>
        <c:crosses val="autoZero"/>
        <c:auto val="1"/>
        <c:lblAlgn val="ctr"/>
        <c:lblOffset val="100"/>
        <c:noMultiLvlLbl val="0"/>
      </c:catAx>
      <c:valAx>
        <c:axId val="-18586448"/>
        <c:scaling>
          <c:orientation val="minMax"/>
        </c:scaling>
        <c:delete val="0"/>
        <c:axPos val="l"/>
        <c:majorGridlines/>
        <c:numFmt formatCode="0.00" sourceLinked="1"/>
        <c:majorTickMark val="none"/>
        <c:minorTickMark val="none"/>
        <c:tickLblPos val="nextTo"/>
        <c:crossAx val="-18602224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89" l="0.70000000000000062" r="0.70000000000000062" t="0.75000000000000389" header="0.30000000000000032" footer="0.30000000000000032"/>
    <c:pageSetup/>
  </c:printSettings>
  <c:userShapes r:id="rId1"/>
</c:chartSpace>
</file>

<file path=xl/charts/chart8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CA"/>
              <a:t>Dynamic Testing</a:t>
            </a:r>
          </a:p>
          <a:p>
            <a:pPr>
              <a:defRPr/>
            </a:pPr>
            <a:endParaRPr lang="en-CA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0716885389326336"/>
          <c:y val="0.18003983994815931"/>
          <c:w val="0.8364713473315879"/>
          <c:h val="0.4680698465226158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2"/>
              </a:solidFill>
            </c:spPr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9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</c:strLit>
          </c:cat>
          <c:val>
            <c:numRef>
              <c:f>'Dynamic Training Final (2)'!$B$50:$J$50</c:f>
              <c:numCache>
                <c:formatCode>0.00</c:formatCode>
                <c:ptCount val="9"/>
                <c:pt idx="0">
                  <c:v>39.815124999999995</c:v>
                </c:pt>
                <c:pt idx="1">
                  <c:v>22.469312499999997</c:v>
                </c:pt>
                <c:pt idx="2">
                  <c:v>19.133725000000002</c:v>
                </c:pt>
                <c:pt idx="3">
                  <c:v>16.752200000000002</c:v>
                </c:pt>
                <c:pt idx="4">
                  <c:v>16.375837499999999</c:v>
                </c:pt>
                <c:pt idx="5">
                  <c:v>17.856812500000004</c:v>
                </c:pt>
                <c:pt idx="6">
                  <c:v>14.275937500000001</c:v>
                </c:pt>
                <c:pt idx="7">
                  <c:v>12.610999999999999</c:v>
                </c:pt>
                <c:pt idx="8">
                  <c:v>11.899912500000001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581552"/>
        <c:axId val="-18595696"/>
      </c:barChart>
      <c:catAx>
        <c:axId val="-185815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595696"/>
        <c:crosses val="autoZero"/>
        <c:auto val="1"/>
        <c:lblAlgn val="ctr"/>
        <c:lblOffset val="100"/>
        <c:noMultiLvlLbl val="0"/>
      </c:catAx>
      <c:valAx>
        <c:axId val="-18595696"/>
        <c:scaling>
          <c:orientation val="minMax"/>
        </c:scaling>
        <c:delete val="0"/>
        <c:axPos val="l"/>
        <c:majorGridlines/>
        <c:numFmt formatCode="0.00" sourceLinked="1"/>
        <c:majorTickMark val="none"/>
        <c:minorTickMark val="none"/>
        <c:tickLblPos val="nextTo"/>
        <c:crossAx val="-1858155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89" l="0.70000000000000062" r="0.70000000000000062" t="0.75000000000000389" header="0.30000000000000032" footer="0.30000000000000032"/>
    <c:pageSetup/>
  </c:printSettings>
  <c:userShapes r:id="rId1"/>
</c:chartSpace>
</file>

<file path=xl/charts/chart8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invertIfNegative val="0"/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3"/>
              <c:pt idx="0">
                <c:v>Humerus</c:v>
              </c:pt>
              <c:pt idx="1">
                <c:v> Forearm</c:v>
              </c:pt>
              <c:pt idx="2">
                <c:v> Both</c:v>
              </c:pt>
            </c:strLit>
          </c:cat>
          <c:val>
            <c:numRef>
              <c:f>'Dynamic Training Active Err'!$B$13:$D$13</c:f>
              <c:numCache>
                <c:formatCode>0.00</c:formatCode>
                <c:ptCount val="3"/>
                <c:pt idx="0">
                  <c:v>14.516277777777775</c:v>
                </c:pt>
                <c:pt idx="1">
                  <c:v>13.272411111111111</c:v>
                </c:pt>
                <c:pt idx="2">
                  <c:v>0.31396222222222225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584816"/>
        <c:axId val="-18594064"/>
      </c:barChart>
      <c:catAx>
        <c:axId val="-18584816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-18594064"/>
        <c:crosses val="autoZero"/>
        <c:auto val="1"/>
        <c:lblAlgn val="ctr"/>
        <c:lblOffset val="100"/>
        <c:noMultiLvlLbl val="0"/>
      </c:catAx>
      <c:valAx>
        <c:axId val="-18594064"/>
        <c:scaling>
          <c:orientation val="minMax"/>
        </c:scaling>
        <c:delete val="0"/>
        <c:axPos val="l"/>
        <c:majorGridlines/>
        <c:numFmt formatCode="0.00" sourceLinked="1"/>
        <c:majorTickMark val="out"/>
        <c:minorTickMark val="none"/>
        <c:tickLblPos val="nextTo"/>
        <c:crossAx val="-1858481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44" l="0.70000000000000062" r="0.70000000000000062" t="0.75000000000000344" header="0.30000000000000032" footer="0.30000000000000032"/>
    <c:pageSetup/>
  </c:printSettings>
</c:chartSpace>
</file>

<file path=xl/charts/chart8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CA"/>
              <a:t>Static Testing</a:t>
            </a:r>
          </a:p>
          <a:p>
            <a:pPr>
              <a:defRPr/>
            </a:pPr>
            <a:endParaRPr lang="en-CA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0716885389326336"/>
          <c:y val="0.18003983994815931"/>
          <c:w val="0.83647134733158734"/>
          <c:h val="0.4680698465226158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2"/>
              </a:solidFill>
            </c:spPr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9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</c:strLit>
          </c:cat>
          <c:val>
            <c:numRef>
              <c:f>'Dynamic Training Active Err'!$B$26:$J$26</c:f>
              <c:numCache>
                <c:formatCode>0.00</c:formatCode>
                <c:ptCount val="9"/>
                <c:pt idx="0">
                  <c:v>27.95023334229743</c:v>
                </c:pt>
                <c:pt idx="1">
                  <c:v>14.155141396174027</c:v>
                </c:pt>
                <c:pt idx="2">
                  <c:v>9.6359906321025957</c:v>
                </c:pt>
                <c:pt idx="3">
                  <c:v>7.6925769974221696</c:v>
                </c:pt>
                <c:pt idx="4">
                  <c:v>7.3351917245612279</c:v>
                </c:pt>
                <c:pt idx="5">
                  <c:v>19.990152455766157</c:v>
                </c:pt>
                <c:pt idx="6">
                  <c:v>19.360972998760932</c:v>
                </c:pt>
                <c:pt idx="7">
                  <c:v>15.955727013224848</c:v>
                </c:pt>
                <c:pt idx="8">
                  <c:v>16.338744919247659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322048"/>
        <c:axId val="-18327488"/>
      </c:barChart>
      <c:catAx>
        <c:axId val="-18322048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327488"/>
        <c:crosses val="autoZero"/>
        <c:auto val="1"/>
        <c:lblAlgn val="ctr"/>
        <c:lblOffset val="100"/>
        <c:noMultiLvlLbl val="0"/>
      </c:catAx>
      <c:valAx>
        <c:axId val="-18327488"/>
        <c:scaling>
          <c:orientation val="minMax"/>
        </c:scaling>
        <c:delete val="0"/>
        <c:axPos val="l"/>
        <c:majorGridlines/>
        <c:numFmt formatCode="0.00" sourceLinked="1"/>
        <c:majorTickMark val="none"/>
        <c:minorTickMark val="none"/>
        <c:tickLblPos val="nextTo"/>
        <c:crossAx val="-1832204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44" l="0.70000000000000062" r="0.70000000000000062" t="0.75000000000000344" header="0.30000000000000032" footer="0.30000000000000032"/>
    <c:pageSetup/>
  </c:printSettings>
  <c:userShapes r:id="rId1"/>
</c:chartSpace>
</file>

<file path=xl/charts/chart8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CA"/>
              <a:t>ADL  Testing</a:t>
            </a:r>
          </a:p>
          <a:p>
            <a:pPr>
              <a:defRPr/>
            </a:pPr>
            <a:endParaRPr lang="en-CA"/>
          </a:p>
        </c:rich>
      </c:tx>
      <c:layout>
        <c:manualLayout>
          <c:xMode val="edge"/>
          <c:yMode val="edge"/>
          <c:x val="0.36631933508311482"/>
          <c:y val="1.6194325100438823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0716885389326336"/>
          <c:y val="0.18003983994815931"/>
          <c:w val="0.83647134733158768"/>
          <c:h val="0.4680698465226158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2"/>
              </a:solidFill>
            </c:spPr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9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</c:strLit>
          </c:cat>
          <c:val>
            <c:numRef>
              <c:f>'Dynamic Training Active Err'!$B$38:$J$38</c:f>
              <c:numCache>
                <c:formatCode>0.00</c:formatCode>
                <c:ptCount val="9"/>
                <c:pt idx="0">
                  <c:v>31.557103375204839</c:v>
                </c:pt>
                <c:pt idx="1">
                  <c:v>21.544894909078003</c:v>
                </c:pt>
                <c:pt idx="2">
                  <c:v>17.815125406895479</c:v>
                </c:pt>
                <c:pt idx="3">
                  <c:v>14.285895936367902</c:v>
                </c:pt>
                <c:pt idx="4">
                  <c:v>14.719780163088819</c:v>
                </c:pt>
                <c:pt idx="5">
                  <c:v>19.958540933538032</c:v>
                </c:pt>
                <c:pt idx="6">
                  <c:v>16.088838861199477</c:v>
                </c:pt>
                <c:pt idx="7">
                  <c:v>12.232778347721544</c:v>
                </c:pt>
                <c:pt idx="8">
                  <c:v>13.237479089035418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330208"/>
        <c:axId val="-18331296"/>
      </c:barChart>
      <c:catAx>
        <c:axId val="-18330208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331296"/>
        <c:crosses val="autoZero"/>
        <c:auto val="1"/>
        <c:lblAlgn val="ctr"/>
        <c:lblOffset val="100"/>
        <c:noMultiLvlLbl val="0"/>
      </c:catAx>
      <c:valAx>
        <c:axId val="-18331296"/>
        <c:scaling>
          <c:orientation val="minMax"/>
        </c:scaling>
        <c:delete val="0"/>
        <c:axPos val="l"/>
        <c:majorGridlines/>
        <c:numFmt formatCode="0.00" sourceLinked="1"/>
        <c:majorTickMark val="none"/>
        <c:minorTickMark val="none"/>
        <c:tickLblPos val="nextTo"/>
        <c:crossAx val="-18330208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89" l="0.70000000000000062" r="0.70000000000000062" t="0.75000000000000389" header="0.30000000000000032" footer="0.30000000000000032"/>
    <c:pageSetup/>
  </c:printSettings>
  <c:userShapes r:id="rId1"/>
</c:chartSpace>
</file>

<file path=xl/charts/chart8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CA"/>
              <a:t>Dynamic Testing</a:t>
            </a:r>
          </a:p>
          <a:p>
            <a:pPr>
              <a:defRPr/>
            </a:pPr>
            <a:endParaRPr lang="en-CA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10716885389326336"/>
          <c:y val="0.18003983994815931"/>
          <c:w val="0.8364713473315879"/>
          <c:h val="0.4680698465226158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</c:spPr>
          </c:dPt>
          <c:dPt>
            <c:idx val="1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2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3"/>
            <c:invertIfNegative val="0"/>
            <c:bubble3D val="0"/>
            <c:spPr>
              <a:solidFill>
                <a:schemeClr val="accent2"/>
              </a:solidFill>
            </c:spPr>
          </c:dPt>
          <c:dPt>
            <c:idx val="4"/>
            <c:invertIfNegative val="0"/>
            <c:bubble3D val="0"/>
            <c:spPr>
              <a:solidFill>
                <a:schemeClr val="accent2"/>
              </a:solidFill>
            </c:spPr>
          </c:dPt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9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</c:strLit>
          </c:cat>
          <c:val>
            <c:numRef>
              <c:f>'Dynamic Training Active Err'!$B$50:$J$50</c:f>
              <c:numCache>
                <c:formatCode>0.00</c:formatCode>
                <c:ptCount val="9"/>
                <c:pt idx="0">
                  <c:v>36.237451734688122</c:v>
                </c:pt>
                <c:pt idx="1">
                  <c:v>24.02906316975977</c:v>
                </c:pt>
                <c:pt idx="2">
                  <c:v>19.591520433179181</c:v>
                </c:pt>
                <c:pt idx="3">
                  <c:v>15.828876139782814</c:v>
                </c:pt>
                <c:pt idx="4">
                  <c:v>15.297537657554354</c:v>
                </c:pt>
                <c:pt idx="5">
                  <c:v>17.453693854776624</c:v>
                </c:pt>
                <c:pt idx="6">
                  <c:v>12.379547331347158</c:v>
                </c:pt>
                <c:pt idx="7">
                  <c:v>10.124173820513221</c:v>
                </c:pt>
                <c:pt idx="8">
                  <c:v>9.5958943286732659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323136"/>
        <c:axId val="-18320960"/>
      </c:barChart>
      <c:catAx>
        <c:axId val="-1832313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320960"/>
        <c:crosses val="autoZero"/>
        <c:auto val="1"/>
        <c:lblAlgn val="ctr"/>
        <c:lblOffset val="100"/>
        <c:noMultiLvlLbl val="0"/>
      </c:catAx>
      <c:valAx>
        <c:axId val="-18320960"/>
        <c:scaling>
          <c:orientation val="minMax"/>
        </c:scaling>
        <c:delete val="0"/>
        <c:axPos val="l"/>
        <c:majorGridlines/>
        <c:numFmt formatCode="0.00" sourceLinked="1"/>
        <c:majorTickMark val="none"/>
        <c:minorTickMark val="none"/>
        <c:tickLblPos val="nextTo"/>
        <c:crossAx val="-18323136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89" l="0.70000000000000062" r="0.70000000000000062" t="0.75000000000000389" header="0.30000000000000032" footer="0.30000000000000032"/>
    <c:pageSetup/>
  </c:printSettings>
  <c:userShapes r:id="rId1"/>
</c:chartSpace>
</file>

<file path=xl/charts/chart8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invertIfNegative val="0"/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Lit>
              <c:ptCount val="3"/>
              <c:pt idx="0">
                <c:v>Humerus</c:v>
              </c:pt>
              <c:pt idx="1">
                <c:v> Forearm</c:v>
              </c:pt>
              <c:pt idx="2">
                <c:v> Both</c:v>
              </c:pt>
            </c:strLit>
          </c:cat>
          <c:val>
            <c:numRef>
              <c:f>'Dynamic vs 3 Pos St Active Err '!$B$13:$D$13</c:f>
              <c:numCache>
                <c:formatCode>0.00</c:formatCode>
                <c:ptCount val="3"/>
                <c:pt idx="0">
                  <c:v>14.516277777777775</c:v>
                </c:pt>
                <c:pt idx="1">
                  <c:v>13.272411111111111</c:v>
                </c:pt>
                <c:pt idx="2">
                  <c:v>0.31396222222222225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-18336192"/>
        <c:axId val="-18325856"/>
      </c:barChart>
      <c:catAx>
        <c:axId val="-18336192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-18325856"/>
        <c:crosses val="autoZero"/>
        <c:auto val="1"/>
        <c:lblAlgn val="ctr"/>
        <c:lblOffset val="100"/>
        <c:noMultiLvlLbl val="0"/>
      </c:catAx>
      <c:valAx>
        <c:axId val="-18325856"/>
        <c:scaling>
          <c:orientation val="minMax"/>
        </c:scaling>
        <c:delete val="0"/>
        <c:axPos val="l"/>
        <c:majorGridlines/>
        <c:numFmt formatCode="0.00" sourceLinked="1"/>
        <c:majorTickMark val="out"/>
        <c:minorTickMark val="none"/>
        <c:tickLblPos val="nextTo"/>
        <c:crossAx val="-18336192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000000000000366" l="0.70000000000000062" r="0.70000000000000062" t="0.75000000000000366" header="0.30000000000000032" footer="0.30000000000000032"/>
    <c:pageSetup/>
  </c:printSettings>
</c:chartSpace>
</file>

<file path=xl/charts/chart8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/>
            </a:pPr>
            <a:r>
              <a:rPr lang="en-CA" sz="1200"/>
              <a:t>Static Testing</a:t>
            </a:r>
          </a:p>
          <a:p>
            <a:pPr>
              <a:defRPr sz="1200"/>
            </a:pPr>
            <a:endParaRPr lang="en-CA" sz="1200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8.9161605596285248E-2"/>
          <c:y val="0.18398185865540348"/>
          <c:w val="0.85284158551878908"/>
          <c:h val="0.47023075883414917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tx1">
                  <a:lumMod val="75000"/>
                  <a:lumOff val="25000"/>
                </a:schemeClr>
              </a:solidFill>
            </c:spPr>
          </c:dPt>
          <c:dPt>
            <c:idx val="1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2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8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9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dPt>
            <c:idx val="10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dPt>
            <c:idx val="11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dPt>
            <c:idx val="12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errBars>
            <c:errBarType val="both"/>
            <c:errValType val="cust"/>
            <c:noEndCap val="0"/>
            <c:plus>
              <c:numLit>
                <c:formatCode>General</c:formatCode>
                <c:ptCount val="13"/>
                <c:pt idx="0">
                  <c:v>4.7886523140000126</c:v>
                </c:pt>
                <c:pt idx="1">
                  <c:v>4.5491762140000001</c:v>
                </c:pt>
                <c:pt idx="2">
                  <c:v>4.5336487740000146</c:v>
                </c:pt>
                <c:pt idx="3">
                  <c:v>4.50850872</c:v>
                </c:pt>
                <c:pt idx="4">
                  <c:v>4.2883617530000127</c:v>
                </c:pt>
                <c:pt idx="5">
                  <c:v>3.3971726289999999</c:v>
                </c:pt>
                <c:pt idx="6">
                  <c:v>2.5618389229999998</c:v>
                </c:pt>
                <c:pt idx="7">
                  <c:v>1.6537863799999999</c:v>
                </c:pt>
                <c:pt idx="8">
                  <c:v>1.6266504050000001</c:v>
                </c:pt>
                <c:pt idx="9">
                  <c:v>3.6884856859999999</c:v>
                </c:pt>
                <c:pt idx="10">
                  <c:v>3.7057939450000057</c:v>
                </c:pt>
                <c:pt idx="11">
                  <c:v>2.883429161</c:v>
                </c:pt>
                <c:pt idx="12">
                  <c:v>3.1757437639999999</c:v>
                </c:pt>
              </c:numLit>
            </c:plus>
            <c:minus>
              <c:numLit>
                <c:formatCode>General</c:formatCode>
                <c:ptCount val="13"/>
                <c:pt idx="0">
                  <c:v>4.7886523140000126</c:v>
                </c:pt>
                <c:pt idx="1">
                  <c:v>4.5491762140000001</c:v>
                </c:pt>
                <c:pt idx="2">
                  <c:v>4.5336487740000146</c:v>
                </c:pt>
                <c:pt idx="3">
                  <c:v>4.50850872</c:v>
                </c:pt>
                <c:pt idx="4">
                  <c:v>4.2883617530000127</c:v>
                </c:pt>
                <c:pt idx="5">
                  <c:v>3.3971726289999999</c:v>
                </c:pt>
                <c:pt idx="6">
                  <c:v>2.5618389229999998</c:v>
                </c:pt>
                <c:pt idx="7">
                  <c:v>1.6537863799999999</c:v>
                </c:pt>
                <c:pt idx="8">
                  <c:v>1.6266504050000001</c:v>
                </c:pt>
                <c:pt idx="9">
                  <c:v>3.6884856859999999</c:v>
                </c:pt>
                <c:pt idx="10">
                  <c:v>3.7057939450000057</c:v>
                </c:pt>
                <c:pt idx="11">
                  <c:v>2.883429161</c:v>
                </c:pt>
                <c:pt idx="12">
                  <c:v>3.1757437639999999</c:v>
                </c:pt>
              </c:numLit>
            </c:minus>
          </c:errBars>
          <c:cat>
            <c:strLit>
              <c:ptCount val="13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  <c:pt idx="9">
                <c:v>W/O</c:v>
              </c:pt>
              <c:pt idx="10">
                <c:v>Humerus</c:v>
              </c:pt>
              <c:pt idx="11">
                <c:v>Forearm</c:v>
              </c:pt>
              <c:pt idx="12">
                <c:v>Both</c:v>
              </c:pt>
            </c:strLit>
          </c:cat>
          <c:val>
            <c:numRef>
              <c:f>'Dynamic vs 3 Pos St Active Err '!$B$26:$N$26</c:f>
              <c:numCache>
                <c:formatCode>0.00</c:formatCode>
                <c:ptCount val="13"/>
                <c:pt idx="0">
                  <c:v>27.929372110525865</c:v>
                </c:pt>
                <c:pt idx="1">
                  <c:v>21.801785893888219</c:v>
                </c:pt>
                <c:pt idx="2">
                  <c:v>29.072258660070453</c:v>
                </c:pt>
                <c:pt idx="3">
                  <c:v>33.400018180467676</c:v>
                </c:pt>
                <c:pt idx="4">
                  <c:v>35.203440486167921</c:v>
                </c:pt>
                <c:pt idx="5">
                  <c:v>14.155141396174027</c:v>
                </c:pt>
                <c:pt idx="6">
                  <c:v>9.6359906321025957</c:v>
                </c:pt>
                <c:pt idx="7">
                  <c:v>7.6925769974221696</c:v>
                </c:pt>
                <c:pt idx="8">
                  <c:v>7.3351917245612279</c:v>
                </c:pt>
                <c:pt idx="9">
                  <c:v>19.937084050774487</c:v>
                </c:pt>
                <c:pt idx="10">
                  <c:v>19.372022380555563</c:v>
                </c:pt>
                <c:pt idx="11">
                  <c:v>16.030077722254461</c:v>
                </c:pt>
                <c:pt idx="12">
                  <c:v>16.344665042170153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-18322592"/>
        <c:axId val="-18321504"/>
      </c:barChart>
      <c:catAx>
        <c:axId val="-1832259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321504"/>
        <c:crosses val="autoZero"/>
        <c:auto val="1"/>
        <c:lblAlgn val="ctr"/>
        <c:lblOffset val="100"/>
        <c:noMultiLvlLbl val="0"/>
      </c:catAx>
      <c:valAx>
        <c:axId val="-18321504"/>
        <c:scaling>
          <c:orientation val="minMax"/>
        </c:scaling>
        <c:delete val="0"/>
        <c:axPos val="l"/>
        <c:majorGridlines/>
        <c:numFmt formatCode="0" sourceLinked="0"/>
        <c:majorTickMark val="none"/>
        <c:minorTickMark val="none"/>
        <c:tickLblPos val="nextTo"/>
        <c:crossAx val="-18322592"/>
        <c:crosses val="autoZero"/>
        <c:crossBetween val="between"/>
      </c:valAx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389" l="0.70000000000000062" r="0.70000000000000062" t="0.75000000000000389" header="0.30000000000000032" footer="0.30000000000000032"/>
    <c:pageSetup/>
  </c:printSettings>
  <c:userShapes r:id="rId1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'# of training position average'!$C$33:$R$33</c:f>
              <c:numCache>
                <c:formatCode>General</c:formatCode>
                <c:ptCount val="16"/>
                <c:pt idx="0">
                  <c:v>1</c:v>
                </c:pt>
                <c:pt idx="1">
                  <c:v>0.43031840976375801</c:v>
                </c:pt>
                <c:pt idx="2">
                  <c:v>0.22855589217742461</c:v>
                </c:pt>
                <c:pt idx="3">
                  <c:v>0.13677564052767949</c:v>
                </c:pt>
                <c:pt idx="4">
                  <c:v>8.9771807553209973E-2</c:v>
                </c:pt>
                <c:pt idx="5">
                  <c:v>6.1852774740211933E-2</c:v>
                </c:pt>
                <c:pt idx="6">
                  <c:v>4.3972666811166579E-2</c:v>
                </c:pt>
                <c:pt idx="7">
                  <c:v>3.1569216234795722E-2</c:v>
                </c:pt>
                <c:pt idx="8">
                  <c:v>2.2554824186144993E-2</c:v>
                </c:pt>
                <c:pt idx="9">
                  <c:v>1.5896193710221662E-2</c:v>
                </c:pt>
                <c:pt idx="10">
                  <c:v>1.0833647048981529E-2</c:v>
                </c:pt>
                <c:pt idx="11">
                  <c:v>6.8164932765262653E-3</c:v>
                </c:pt>
                <c:pt idx="12">
                  <c:v>3.7908801367203073E-3</c:v>
                </c:pt>
                <c:pt idx="13">
                  <c:v>2.3805208144518195E-3</c:v>
                </c:pt>
                <c:pt idx="14">
                  <c:v>0</c:v>
                </c:pt>
                <c:pt idx="15">
                  <c:v>2.3563530904470186E-3</c:v>
                </c:pt>
              </c:numCache>
            </c:numRef>
          </c:val>
          <c:smooth val="0"/>
        </c:ser>
        <c:ser>
          <c:idx val="1"/>
          <c:order val="1"/>
          <c:marker>
            <c:symbol val="none"/>
          </c:marker>
          <c:val>
            <c:numRef>
              <c:f>'# of training position average'!$C$34:$R$34</c:f>
              <c:numCache>
                <c:formatCode>General</c:formatCode>
                <c:ptCount val="16"/>
                <c:pt idx="0">
                  <c:v>1</c:v>
                </c:pt>
                <c:pt idx="1">
                  <c:v>0.62033069171314248</c:v>
                </c:pt>
                <c:pt idx="2">
                  <c:v>0.43497421275525111</c:v>
                </c:pt>
                <c:pt idx="3">
                  <c:v>0.32718933546640899</c:v>
                </c:pt>
                <c:pt idx="4">
                  <c:v>0.25824767151447653</c:v>
                </c:pt>
                <c:pt idx="5">
                  <c:v>0.20861351738956699</c:v>
                </c:pt>
                <c:pt idx="6">
                  <c:v>0.1702660708824465</c:v>
                </c:pt>
                <c:pt idx="7">
                  <c:v>0.13936461086446381</c:v>
                </c:pt>
                <c:pt idx="8">
                  <c:v>0.11395214706045742</c:v>
                </c:pt>
                <c:pt idx="9">
                  <c:v>9.1785232671643832E-2</c:v>
                </c:pt>
                <c:pt idx="10">
                  <c:v>7.2483821823415409E-2</c:v>
                </c:pt>
                <c:pt idx="11">
                  <c:v>5.4770237100732672E-2</c:v>
                </c:pt>
                <c:pt idx="12">
                  <c:v>3.8462828630131264E-2</c:v>
                </c:pt>
                <c:pt idx="13">
                  <c:v>2.3344095489678432E-2</c:v>
                </c:pt>
                <c:pt idx="14">
                  <c:v>9.9794540651595934E-3</c:v>
                </c:pt>
                <c:pt idx="15">
                  <c:v>0</c:v>
                </c:pt>
              </c:numCache>
            </c:numRef>
          </c:val>
          <c:smooth val="0"/>
        </c:ser>
        <c:ser>
          <c:idx val="2"/>
          <c:order val="2"/>
          <c:marker>
            <c:symbol val="none"/>
          </c:marker>
          <c:val>
            <c:numRef>
              <c:f>'# of training position average'!$C$35:$R$35</c:f>
              <c:numCache>
                <c:formatCode>General</c:formatCode>
                <c:ptCount val="16"/>
                <c:pt idx="0">
                  <c:v>1</c:v>
                </c:pt>
                <c:pt idx="1">
                  <c:v>0.5679012345678971</c:v>
                </c:pt>
                <c:pt idx="2">
                  <c:v>0.36990404448031433</c:v>
                </c:pt>
                <c:pt idx="3">
                  <c:v>0.2579182274097539</c:v>
                </c:pt>
                <c:pt idx="4">
                  <c:v>0.18567918097108413</c:v>
                </c:pt>
                <c:pt idx="5">
                  <c:v>0.13632276909111679</c:v>
                </c:pt>
                <c:pt idx="6">
                  <c:v>0.10047556544718672</c:v>
                </c:pt>
                <c:pt idx="7">
                  <c:v>7.3823268173363363E-2</c:v>
                </c:pt>
                <c:pt idx="8">
                  <c:v>5.3362394040182851E-2</c:v>
                </c:pt>
                <c:pt idx="9">
                  <c:v>3.7613359647156126E-2</c:v>
                </c:pt>
                <c:pt idx="10">
                  <c:v>2.5253187211727472E-2</c:v>
                </c:pt>
                <c:pt idx="11">
                  <c:v>1.5752525357045716E-2</c:v>
                </c:pt>
                <c:pt idx="12">
                  <c:v>7.9962933070308866E-3</c:v>
                </c:pt>
                <c:pt idx="13">
                  <c:v>3.2224314710204076E-3</c:v>
                </c:pt>
                <c:pt idx="14">
                  <c:v>0</c:v>
                </c:pt>
                <c:pt idx="15">
                  <c:v>8.997698263233999E-3</c:v>
                </c:pt>
              </c:numCache>
            </c:numRef>
          </c:val>
          <c:smooth val="0"/>
        </c:ser>
        <c:ser>
          <c:idx val="3"/>
          <c:order val="3"/>
          <c:marker>
            <c:symbol val="none"/>
          </c:marker>
          <c:val>
            <c:numRef>
              <c:f>'# of training position average'!$C$36:$R$36</c:f>
              <c:numCache>
                <c:formatCode>General</c:formatCode>
                <c:ptCount val="16"/>
                <c:pt idx="0">
                  <c:v>1</c:v>
                </c:pt>
                <c:pt idx="1">
                  <c:v>0.53080419036039694</c:v>
                </c:pt>
                <c:pt idx="2">
                  <c:v>0.30238061698831048</c:v>
                </c:pt>
                <c:pt idx="3">
                  <c:v>0.17859286790122339</c:v>
                </c:pt>
                <c:pt idx="4">
                  <c:v>0.10714173690427831</c:v>
                </c:pt>
                <c:pt idx="5">
                  <c:v>6.3124744562461435E-2</c:v>
                </c:pt>
                <c:pt idx="6">
                  <c:v>3.5598538219364546E-2</c:v>
                </c:pt>
                <c:pt idx="7">
                  <c:v>1.8565601182876867E-2</c:v>
                </c:pt>
                <c:pt idx="8">
                  <c:v>8.1833232640237102E-3</c:v>
                </c:pt>
                <c:pt idx="9">
                  <c:v>2.3333181079672762E-3</c:v>
                </c:pt>
                <c:pt idx="10">
                  <c:v>0</c:v>
                </c:pt>
                <c:pt idx="11">
                  <c:v>8.6115795518403116E-5</c:v>
                </c:pt>
                <c:pt idx="12">
                  <c:v>1.3908556431260148E-3</c:v>
                </c:pt>
                <c:pt idx="13">
                  <c:v>5.1645524573506766E-3</c:v>
                </c:pt>
                <c:pt idx="14">
                  <c:v>8.7039686835125602E-3</c:v>
                </c:pt>
                <c:pt idx="15">
                  <c:v>2.1315085149132336E-2</c:v>
                </c:pt>
              </c:numCache>
            </c:numRef>
          </c:val>
          <c:smooth val="0"/>
        </c:ser>
        <c:ser>
          <c:idx val="4"/>
          <c:order val="4"/>
          <c:marker>
            <c:symbol val="none"/>
          </c:marker>
          <c:val>
            <c:numRef>
              <c:f>'# of training position average'!$C$37:$R$37</c:f>
              <c:numCache>
                <c:formatCode>General</c:formatCode>
                <c:ptCount val="16"/>
                <c:pt idx="0">
                  <c:v>1</c:v>
                </c:pt>
                <c:pt idx="1">
                  <c:v>0.54667250182348626</c:v>
                </c:pt>
                <c:pt idx="2">
                  <c:v>0.34158174429509269</c:v>
                </c:pt>
                <c:pt idx="3">
                  <c:v>0.23549820857479473</c:v>
                </c:pt>
                <c:pt idx="4">
                  <c:v>0.17333269210731883</c:v>
                </c:pt>
                <c:pt idx="5">
                  <c:v>0.13294171911247066</c:v>
                </c:pt>
                <c:pt idx="6">
                  <c:v>0.10387244265573063</c:v>
                </c:pt>
                <c:pt idx="7">
                  <c:v>8.2376092179022781E-2</c:v>
                </c:pt>
                <c:pt idx="8">
                  <c:v>6.5566311150482365E-2</c:v>
                </c:pt>
                <c:pt idx="9">
                  <c:v>5.1784714191795415E-2</c:v>
                </c:pt>
                <c:pt idx="10">
                  <c:v>4.0067649345584329E-2</c:v>
                </c:pt>
                <c:pt idx="11">
                  <c:v>2.9666963233703571E-2</c:v>
                </c:pt>
                <c:pt idx="12">
                  <c:v>2.0373866833381844E-2</c:v>
                </c:pt>
                <c:pt idx="13">
                  <c:v>1.1448577680521384E-2</c:v>
                </c:pt>
                <c:pt idx="14">
                  <c:v>4.8140043763674444E-3</c:v>
                </c:pt>
                <c:pt idx="15">
                  <c:v>0</c:v>
                </c:pt>
              </c:numCache>
            </c:numRef>
          </c:val>
          <c:smooth val="0"/>
        </c:ser>
        <c:ser>
          <c:idx val="5"/>
          <c:order val="5"/>
          <c:marker>
            <c:symbol val="none"/>
          </c:marker>
          <c:val>
            <c:numRef>
              <c:f>'# of training position average'!$C$38:$R$38</c:f>
              <c:numCache>
                <c:formatCode>General</c:formatCode>
                <c:ptCount val="16"/>
                <c:pt idx="0">
                  <c:v>1</c:v>
                </c:pt>
                <c:pt idx="1">
                  <c:v>0.54667250182348626</c:v>
                </c:pt>
                <c:pt idx="2">
                  <c:v>0.34158174429509269</c:v>
                </c:pt>
                <c:pt idx="3">
                  <c:v>0.23549820857479473</c:v>
                </c:pt>
                <c:pt idx="4">
                  <c:v>0.17333269210731883</c:v>
                </c:pt>
                <c:pt idx="5">
                  <c:v>0.13294171911247066</c:v>
                </c:pt>
                <c:pt idx="6">
                  <c:v>0.10387244265573063</c:v>
                </c:pt>
                <c:pt idx="7">
                  <c:v>8.2376092179022781E-2</c:v>
                </c:pt>
                <c:pt idx="8">
                  <c:v>6.5566311150482365E-2</c:v>
                </c:pt>
                <c:pt idx="9">
                  <c:v>5.1784714191795415E-2</c:v>
                </c:pt>
                <c:pt idx="10">
                  <c:v>4.0067649345584329E-2</c:v>
                </c:pt>
                <c:pt idx="11">
                  <c:v>2.9666963233703571E-2</c:v>
                </c:pt>
                <c:pt idx="12">
                  <c:v>2.0373866833381844E-2</c:v>
                </c:pt>
                <c:pt idx="13">
                  <c:v>1.1448577680521384E-2</c:v>
                </c:pt>
                <c:pt idx="14">
                  <c:v>4.8140043763674444E-3</c:v>
                </c:pt>
                <c:pt idx="15">
                  <c:v>0</c:v>
                </c:pt>
              </c:numCache>
            </c:numRef>
          </c:val>
          <c:smooth val="0"/>
        </c:ser>
        <c:ser>
          <c:idx val="6"/>
          <c:order val="6"/>
          <c:marker>
            <c:symbol val="none"/>
          </c:marker>
          <c:val>
            <c:numRef>
              <c:f>'# of training position average'!$C$39:$R$39</c:f>
              <c:numCache>
                <c:formatCode>General</c:formatCode>
                <c:ptCount val="16"/>
                <c:pt idx="0">
                  <c:v>1</c:v>
                </c:pt>
                <c:pt idx="1">
                  <c:v>0.45437512147716447</c:v>
                </c:pt>
                <c:pt idx="2">
                  <c:v>0.27898375676801496</c:v>
                </c:pt>
                <c:pt idx="3">
                  <c:v>0.18738910069522655</c:v>
                </c:pt>
                <c:pt idx="4">
                  <c:v>0.13114535610162847</c:v>
                </c:pt>
                <c:pt idx="5">
                  <c:v>9.4597880253854558E-2</c:v>
                </c:pt>
                <c:pt idx="6">
                  <c:v>6.9360353931781416E-2</c:v>
                </c:pt>
                <c:pt idx="7">
                  <c:v>5.0992019318548146E-2</c:v>
                </c:pt>
                <c:pt idx="8">
                  <c:v>3.7334094476952628E-2</c:v>
                </c:pt>
                <c:pt idx="9">
                  <c:v>2.6900213489138198E-2</c:v>
                </c:pt>
                <c:pt idx="10">
                  <c:v>1.8955776973267793E-2</c:v>
                </c:pt>
                <c:pt idx="11">
                  <c:v>1.2887450741682576E-2</c:v>
                </c:pt>
                <c:pt idx="12">
                  <c:v>8.5830903790099968E-3</c:v>
                </c:pt>
                <c:pt idx="13">
                  <c:v>4.2448979591854273E-3</c:v>
                </c:pt>
                <c:pt idx="14">
                  <c:v>0</c:v>
                </c:pt>
                <c:pt idx="15">
                  <c:v>1.632653061228409E-3</c:v>
                </c:pt>
              </c:numCache>
            </c:numRef>
          </c:val>
          <c:smooth val="0"/>
        </c:ser>
        <c:ser>
          <c:idx val="7"/>
          <c:order val="7"/>
          <c:marker>
            <c:symbol val="none"/>
          </c:marker>
          <c:val>
            <c:numRef>
              <c:f>'# of training position average'!$C$40:$R$40</c:f>
              <c:numCache>
                <c:formatCode>General</c:formatCode>
                <c:ptCount val="16"/>
                <c:pt idx="0">
                  <c:v>1</c:v>
                </c:pt>
                <c:pt idx="1">
                  <c:v>0.60464128464128319</c:v>
                </c:pt>
                <c:pt idx="2">
                  <c:v>0.42671328671328496</c:v>
                </c:pt>
                <c:pt idx="3">
                  <c:v>0.30788220326681609</c:v>
                </c:pt>
                <c:pt idx="4">
                  <c:v>0.22513554821246987</c:v>
                </c:pt>
                <c:pt idx="5">
                  <c:v>0.16649240425463721</c:v>
                </c:pt>
                <c:pt idx="6">
                  <c:v>0.12306225243288595</c:v>
                </c:pt>
                <c:pt idx="7">
                  <c:v>9.084652031038698E-2</c:v>
                </c:pt>
                <c:pt idx="8">
                  <c:v>6.7008438337105791E-2</c:v>
                </c:pt>
                <c:pt idx="9">
                  <c:v>4.9320376593109325E-2</c:v>
                </c:pt>
                <c:pt idx="10">
                  <c:v>3.6335174796706837E-2</c:v>
                </c:pt>
                <c:pt idx="11">
                  <c:v>2.6121570736957856E-2</c:v>
                </c:pt>
                <c:pt idx="12">
                  <c:v>1.7797757797758672E-2</c:v>
                </c:pt>
                <c:pt idx="13">
                  <c:v>1.1105931105930451E-2</c:v>
                </c:pt>
                <c:pt idx="14">
                  <c:v>5.749805749806134E-3</c:v>
                </c:pt>
                <c:pt idx="15">
                  <c:v>0</c:v>
                </c:pt>
              </c:numCache>
            </c:numRef>
          </c:val>
          <c:smooth val="0"/>
        </c:ser>
        <c:ser>
          <c:idx val="8"/>
          <c:order val="8"/>
          <c:marker>
            <c:symbol val="none"/>
          </c:marker>
          <c:val>
            <c:numRef>
              <c:f>'# of training position average'!$C$41:$R$41</c:f>
              <c:numCache>
                <c:formatCode>General</c:formatCode>
                <c:ptCount val="16"/>
                <c:pt idx="0">
                  <c:v>1</c:v>
                </c:pt>
                <c:pt idx="1">
                  <c:v>0.52601104972375912</c:v>
                </c:pt>
                <c:pt idx="2">
                  <c:v>0.34873243883188737</c:v>
                </c:pt>
                <c:pt idx="3">
                  <c:v>0.25198372897820276</c:v>
                </c:pt>
                <c:pt idx="4">
                  <c:v>0.19020905429745066</c:v>
                </c:pt>
                <c:pt idx="5">
                  <c:v>0.14774860498617298</c:v>
                </c:pt>
                <c:pt idx="6">
                  <c:v>0.11652760499169383</c:v>
                </c:pt>
                <c:pt idx="7">
                  <c:v>9.2650808982309013E-2</c:v>
                </c:pt>
                <c:pt idx="8">
                  <c:v>7.3218405903500969E-2</c:v>
                </c:pt>
                <c:pt idx="9">
                  <c:v>5.6896032144650888E-2</c:v>
                </c:pt>
                <c:pt idx="10">
                  <c:v>4.2744217108856723E-2</c:v>
                </c:pt>
                <c:pt idx="11">
                  <c:v>2.9996478659461607E-2</c:v>
                </c:pt>
                <c:pt idx="12">
                  <c:v>1.7647987371745843E-2</c:v>
                </c:pt>
                <c:pt idx="13">
                  <c:v>7.5432780847137001E-3</c:v>
                </c:pt>
                <c:pt idx="14">
                  <c:v>0</c:v>
                </c:pt>
                <c:pt idx="15">
                  <c:v>3.3149171270709663E-3</c:v>
                </c:pt>
              </c:numCache>
            </c:numRef>
          </c:val>
          <c:smooth val="0"/>
        </c:ser>
        <c:ser>
          <c:idx val="9"/>
          <c:order val="9"/>
          <c:marker>
            <c:symbol val="none"/>
          </c:marker>
          <c:val>
            <c:numRef>
              <c:f>'# of training position average'!$C$42:$R$42</c:f>
              <c:numCache>
                <c:formatCode>General</c:formatCode>
                <c:ptCount val="16"/>
                <c:pt idx="0">
                  <c:v>1</c:v>
                </c:pt>
                <c:pt idx="1">
                  <c:v>0.54960256410256203</c:v>
                </c:pt>
                <c:pt idx="2">
                  <c:v>0.33738461538461495</c:v>
                </c:pt>
                <c:pt idx="3">
                  <c:v>0.22660101437024655</c:v>
                </c:pt>
                <c:pt idx="4">
                  <c:v>0.16164095519864585</c:v>
                </c:pt>
                <c:pt idx="5">
                  <c:v>0.11951029739491342</c:v>
                </c:pt>
                <c:pt idx="6">
                  <c:v>8.9786444324906969E-2</c:v>
                </c:pt>
                <c:pt idx="7">
                  <c:v>6.7842926304462578E-2</c:v>
                </c:pt>
                <c:pt idx="8">
                  <c:v>5.1307692307693345E-2</c:v>
                </c:pt>
                <c:pt idx="9">
                  <c:v>3.8733958349342706E-2</c:v>
                </c:pt>
                <c:pt idx="10">
                  <c:v>2.9143068469991932E-2</c:v>
                </c:pt>
                <c:pt idx="11">
                  <c:v>2.1726120033811969E-2</c:v>
                </c:pt>
                <c:pt idx="12">
                  <c:v>1.5782967032967762E-2</c:v>
                </c:pt>
                <c:pt idx="13">
                  <c:v>1.0935897435897695E-2</c:v>
                </c:pt>
                <c:pt idx="14">
                  <c:v>6.9230769230769857E-3</c:v>
                </c:pt>
                <c:pt idx="15">
                  <c:v>0</c:v>
                </c:pt>
              </c:numCache>
            </c:numRef>
          </c:val>
          <c:smooth val="0"/>
        </c:ser>
        <c:ser>
          <c:idx val="10"/>
          <c:order val="10"/>
          <c:marker>
            <c:symbol val="none"/>
          </c:marker>
          <c:val>
            <c:numRef>
              <c:f>'# of training position average'!$C$43:$R$43</c:f>
              <c:numCache>
                <c:formatCode>General</c:formatCode>
                <c:ptCount val="16"/>
                <c:pt idx="0">
                  <c:v>1</c:v>
                </c:pt>
                <c:pt idx="1">
                  <c:v>0.53773295499969365</c:v>
                </c:pt>
                <c:pt idx="2">
                  <c:v>0.34107923526892886</c:v>
                </c:pt>
                <c:pt idx="3">
                  <c:v>0.23453285357651468</c:v>
                </c:pt>
                <c:pt idx="4">
                  <c:v>0.16956366949678814</c:v>
                </c:pt>
                <c:pt idx="5">
                  <c:v>0.12641464308978764</c:v>
                </c:pt>
                <c:pt idx="6">
                  <c:v>9.5679438235289377E-2</c:v>
                </c:pt>
                <c:pt idx="7">
                  <c:v>7.3040715572925199E-2</c:v>
                </c:pt>
                <c:pt idx="8">
                  <c:v>5.5805394187702653E-2</c:v>
                </c:pt>
                <c:pt idx="9">
                  <c:v>4.230481130968209E-2</c:v>
                </c:pt>
                <c:pt idx="10">
                  <c:v>3.1588419212411636E-2</c:v>
                </c:pt>
                <c:pt idx="11">
                  <c:v>2.2749091816914421E-2</c:v>
                </c:pt>
                <c:pt idx="12">
                  <c:v>1.5220039396525442E-2</c:v>
                </c:pt>
                <c:pt idx="13">
                  <c:v>9.0838760179271383E-3</c:v>
                </c:pt>
                <c:pt idx="14">
                  <c:v>4.0984314174290163E-3</c:v>
                </c:pt>
                <c:pt idx="15">
                  <c:v>3.7616706691112728E-3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5102064"/>
        <c:axId val="-45111312"/>
      </c:lineChart>
      <c:catAx>
        <c:axId val="-45102064"/>
        <c:scaling>
          <c:orientation val="minMax"/>
        </c:scaling>
        <c:delete val="0"/>
        <c:axPos val="b"/>
        <c:majorTickMark val="out"/>
        <c:minorTickMark val="none"/>
        <c:tickLblPos val="nextTo"/>
        <c:crossAx val="-45111312"/>
        <c:crosses val="autoZero"/>
        <c:auto val="1"/>
        <c:lblAlgn val="ctr"/>
        <c:lblOffset val="100"/>
        <c:noMultiLvlLbl val="0"/>
      </c:catAx>
      <c:valAx>
        <c:axId val="-451113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4510206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0451377952755243"/>
          <c:y val="8.1414041994750663E-2"/>
          <c:w val="0.17881955380577441"/>
          <c:h val="0.85106080489938762"/>
        </c:manualLayout>
      </c:layout>
      <c:overlay val="0"/>
    </c:legend>
    <c:plotVisOnly val="1"/>
    <c:dispBlanksAs val="gap"/>
    <c:showDLblsOverMax val="0"/>
  </c:chart>
  <c:printSettings>
    <c:headerFooter/>
    <c:pageMargins b="0.75000000000000622" l="0.70000000000000062" r="0.70000000000000062" t="0.75000000000000622" header="0.30000000000000032" footer="0.30000000000000032"/>
    <c:pageSetup/>
  </c:printSettings>
</c:chartSpace>
</file>

<file path=xl/charts/chart9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/>
            </a:pPr>
            <a:r>
              <a:rPr lang="en-CA" sz="1200"/>
              <a:t>ADL Testing</a:t>
            </a:r>
          </a:p>
          <a:p>
            <a:pPr>
              <a:defRPr sz="1200"/>
            </a:pPr>
            <a:endParaRPr lang="en-CA" sz="1200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8.9161605596285248E-2"/>
          <c:y val="0.18398185865540354"/>
          <c:w val="0.85284158551878952"/>
          <c:h val="0.47023075883414917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tx1">
                  <a:lumMod val="75000"/>
                  <a:lumOff val="25000"/>
                </a:schemeClr>
              </a:solidFill>
            </c:spPr>
          </c:dPt>
          <c:dPt>
            <c:idx val="1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2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8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9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dPt>
            <c:idx val="10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dPt>
            <c:idx val="11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dPt>
            <c:idx val="12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errBars>
            <c:errBarType val="both"/>
            <c:errValType val="cust"/>
            <c:noEndCap val="0"/>
            <c:plus>
              <c:numLit>
                <c:formatCode>General</c:formatCode>
                <c:ptCount val="13"/>
                <c:pt idx="0">
                  <c:v>5.4468532940000136</c:v>
                </c:pt>
                <c:pt idx="1">
                  <c:v>5.4934035579999945</c:v>
                </c:pt>
                <c:pt idx="2">
                  <c:v>4.7753664150000166</c:v>
                </c:pt>
                <c:pt idx="3">
                  <c:v>4.0951048349999803</c:v>
                </c:pt>
                <c:pt idx="4">
                  <c:v>3.8902672919999999</c:v>
                </c:pt>
                <c:pt idx="5">
                  <c:v>4.7766220140000213</c:v>
                </c:pt>
                <c:pt idx="6">
                  <c:v>4.306397896</c:v>
                </c:pt>
                <c:pt idx="7">
                  <c:v>4.2280646910000002</c:v>
                </c:pt>
                <c:pt idx="8">
                  <c:v>4.2337082300000004</c:v>
                </c:pt>
                <c:pt idx="9">
                  <c:v>4.4938288110000002</c:v>
                </c:pt>
                <c:pt idx="10">
                  <c:v>3.8820928459999999</c:v>
                </c:pt>
                <c:pt idx="11">
                  <c:v>3.2103902930000001</c:v>
                </c:pt>
                <c:pt idx="12">
                  <c:v>3.4629310760000012</c:v>
                </c:pt>
              </c:numLit>
            </c:plus>
            <c:minus>
              <c:numLit>
                <c:formatCode>General</c:formatCode>
                <c:ptCount val="13"/>
                <c:pt idx="0">
                  <c:v>5.4468532940000136</c:v>
                </c:pt>
                <c:pt idx="1">
                  <c:v>5.4934035579999945</c:v>
                </c:pt>
                <c:pt idx="2">
                  <c:v>4.7753664150000166</c:v>
                </c:pt>
                <c:pt idx="3">
                  <c:v>4.0951048349999803</c:v>
                </c:pt>
                <c:pt idx="4">
                  <c:v>3.8902672919999999</c:v>
                </c:pt>
                <c:pt idx="5">
                  <c:v>4.7766220140000213</c:v>
                </c:pt>
                <c:pt idx="6">
                  <c:v>4.306397896</c:v>
                </c:pt>
                <c:pt idx="7">
                  <c:v>4.2280646910000002</c:v>
                </c:pt>
                <c:pt idx="8">
                  <c:v>4.2337082300000004</c:v>
                </c:pt>
                <c:pt idx="9">
                  <c:v>4.4938288110000002</c:v>
                </c:pt>
                <c:pt idx="10">
                  <c:v>3.8820928459999999</c:v>
                </c:pt>
                <c:pt idx="11">
                  <c:v>3.2103902930000001</c:v>
                </c:pt>
                <c:pt idx="12">
                  <c:v>3.4629310760000012</c:v>
                </c:pt>
              </c:numLit>
            </c:minus>
          </c:errBars>
          <c:cat>
            <c:strLit>
              <c:ptCount val="13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  <c:pt idx="9">
                <c:v>W/O</c:v>
              </c:pt>
              <c:pt idx="10">
                <c:v>Humerus</c:v>
              </c:pt>
              <c:pt idx="11">
                <c:v>Forearm</c:v>
              </c:pt>
              <c:pt idx="12">
                <c:v>Both</c:v>
              </c:pt>
            </c:strLit>
          </c:cat>
          <c:val>
            <c:numRef>
              <c:f>'Dynamic vs 3 Pos St Active Err '!$B$38:$N$38</c:f>
              <c:numCache>
                <c:formatCode>0.00</c:formatCode>
                <c:ptCount val="13"/>
                <c:pt idx="0">
                  <c:v>31.563469517893779</c:v>
                </c:pt>
                <c:pt idx="1">
                  <c:v>27.920009439073322</c:v>
                </c:pt>
                <c:pt idx="2">
                  <c:v>28.967167385545135</c:v>
                </c:pt>
                <c:pt idx="3">
                  <c:v>28.294126857994407</c:v>
                </c:pt>
                <c:pt idx="4">
                  <c:v>31.573294550772687</c:v>
                </c:pt>
                <c:pt idx="5">
                  <c:v>21.544894909078003</c:v>
                </c:pt>
                <c:pt idx="6">
                  <c:v>17.815125406895479</c:v>
                </c:pt>
                <c:pt idx="7">
                  <c:v>14.285895936367902</c:v>
                </c:pt>
                <c:pt idx="8">
                  <c:v>14.719780163088819</c:v>
                </c:pt>
                <c:pt idx="9">
                  <c:v>19.91404216388835</c:v>
                </c:pt>
                <c:pt idx="10">
                  <c:v>16.098239506246411</c:v>
                </c:pt>
                <c:pt idx="11">
                  <c:v>12.203069304917921</c:v>
                </c:pt>
                <c:pt idx="12">
                  <c:v>13.131807227113491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-18342176"/>
        <c:axId val="-18326944"/>
      </c:barChart>
      <c:catAx>
        <c:axId val="-1834217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326944"/>
        <c:crosses val="autoZero"/>
        <c:auto val="1"/>
        <c:lblAlgn val="ctr"/>
        <c:lblOffset val="100"/>
        <c:noMultiLvlLbl val="0"/>
      </c:catAx>
      <c:valAx>
        <c:axId val="-18326944"/>
        <c:scaling>
          <c:orientation val="minMax"/>
          <c:max val="50"/>
        </c:scaling>
        <c:delete val="0"/>
        <c:axPos val="l"/>
        <c:majorGridlines/>
        <c:numFmt formatCode="0" sourceLinked="0"/>
        <c:majorTickMark val="none"/>
        <c:minorTickMark val="none"/>
        <c:tickLblPos val="nextTo"/>
        <c:crossAx val="-18342176"/>
        <c:crosses val="autoZero"/>
        <c:crossBetween val="between"/>
      </c:valAx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11" l="0.70000000000000062" r="0.70000000000000062" t="0.75000000000000411" header="0.30000000000000032" footer="0.30000000000000032"/>
    <c:pageSetup/>
  </c:printSettings>
  <c:userShapes r:id="rId1"/>
</c:chartSpace>
</file>

<file path=xl/charts/chart9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200"/>
            </a:pPr>
            <a:r>
              <a:rPr lang="en-CA" sz="1200"/>
              <a:t>Dynamic Testing</a:t>
            </a:r>
          </a:p>
          <a:p>
            <a:pPr>
              <a:defRPr sz="1200"/>
            </a:pPr>
            <a:endParaRPr lang="en-CA" sz="1200"/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8.9161605596285248E-2"/>
          <c:y val="0.18398185865540354"/>
          <c:w val="0.85284158551878952"/>
          <c:h val="0.47023075883414917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chemeClr val="tx1">
                  <a:lumMod val="75000"/>
                  <a:lumOff val="25000"/>
                </a:schemeClr>
              </a:solidFill>
            </c:spPr>
          </c:dPt>
          <c:dPt>
            <c:idx val="1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2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3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4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</c:spPr>
          </c:dPt>
          <c:dPt>
            <c:idx val="5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6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7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8"/>
            <c:invertIfNegative val="0"/>
            <c:bubble3D val="0"/>
            <c:spPr>
              <a:solidFill>
                <a:schemeClr val="tx1">
                  <a:lumMod val="65000"/>
                  <a:lumOff val="35000"/>
                </a:schemeClr>
              </a:solidFill>
            </c:spPr>
          </c:dPt>
          <c:dPt>
            <c:idx val="9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dPt>
            <c:idx val="10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dPt>
            <c:idx val="11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dPt>
            <c:idx val="12"/>
            <c:invertIfNegative val="0"/>
            <c:bubble3D val="0"/>
            <c:spPr>
              <a:solidFill>
                <a:schemeClr val="tx1">
                  <a:lumMod val="50000"/>
                  <a:lumOff val="50000"/>
                </a:schemeClr>
              </a:solidFill>
            </c:spPr>
          </c:dPt>
          <c:errBars>
            <c:errBarType val="both"/>
            <c:errValType val="cust"/>
            <c:noEndCap val="0"/>
            <c:plus>
              <c:numLit>
                <c:formatCode>General</c:formatCode>
                <c:ptCount val="13"/>
                <c:pt idx="0">
                  <c:v>5.8659973709999784</c:v>
                </c:pt>
                <c:pt idx="1">
                  <c:v>5.6406388810000001</c:v>
                </c:pt>
                <c:pt idx="2">
                  <c:v>5.0415266489999881</c:v>
                </c:pt>
                <c:pt idx="3">
                  <c:v>4.1223154469999734</c:v>
                </c:pt>
                <c:pt idx="4">
                  <c:v>4.6346742429999841</c:v>
                </c:pt>
                <c:pt idx="5">
                  <c:v>4.3089353059999871</c:v>
                </c:pt>
                <c:pt idx="6">
                  <c:v>4.2285622259999975</c:v>
                </c:pt>
                <c:pt idx="7">
                  <c:v>3.7606636369999999</c:v>
                </c:pt>
                <c:pt idx="8">
                  <c:v>3.9984703809999997</c:v>
                </c:pt>
                <c:pt idx="9">
                  <c:v>3.9149532819999999</c:v>
                </c:pt>
                <c:pt idx="10">
                  <c:v>2.7866911700000001</c:v>
                </c:pt>
                <c:pt idx="11">
                  <c:v>2.4750247239999998</c:v>
                </c:pt>
                <c:pt idx="12">
                  <c:v>2.4301631499999998</c:v>
                </c:pt>
              </c:numLit>
            </c:plus>
            <c:minus>
              <c:numLit>
                <c:formatCode>General</c:formatCode>
                <c:ptCount val="13"/>
                <c:pt idx="0">
                  <c:v>5.8659973709999784</c:v>
                </c:pt>
                <c:pt idx="1">
                  <c:v>5.6406388810000001</c:v>
                </c:pt>
                <c:pt idx="2">
                  <c:v>5.0415266489999881</c:v>
                </c:pt>
                <c:pt idx="3">
                  <c:v>4.1223154469999734</c:v>
                </c:pt>
                <c:pt idx="4">
                  <c:v>4.6346742429999841</c:v>
                </c:pt>
                <c:pt idx="5">
                  <c:v>4.3089353059999871</c:v>
                </c:pt>
                <c:pt idx="6">
                  <c:v>4.2285622259999975</c:v>
                </c:pt>
                <c:pt idx="7">
                  <c:v>3.7606636369999999</c:v>
                </c:pt>
                <c:pt idx="8">
                  <c:v>3.9984703809999997</c:v>
                </c:pt>
                <c:pt idx="9">
                  <c:v>3.9149532819999999</c:v>
                </c:pt>
                <c:pt idx="10">
                  <c:v>2.7866911700000001</c:v>
                </c:pt>
                <c:pt idx="11">
                  <c:v>2.4750247239999998</c:v>
                </c:pt>
                <c:pt idx="12">
                  <c:v>2.4301631499999998</c:v>
                </c:pt>
              </c:numLit>
            </c:minus>
          </c:errBars>
          <c:cat>
            <c:strLit>
              <c:ptCount val="13"/>
              <c:pt idx="0">
                <c:v>SinglePos</c:v>
              </c:pt>
              <c:pt idx="1">
                <c:v>W/O</c:v>
              </c:pt>
              <c:pt idx="2">
                <c:v>Humerus</c:v>
              </c:pt>
              <c:pt idx="3">
                <c:v>Forearm</c:v>
              </c:pt>
              <c:pt idx="4">
                <c:v>Both</c:v>
              </c:pt>
              <c:pt idx="5">
                <c:v>W/O</c:v>
              </c:pt>
              <c:pt idx="6">
                <c:v>Humerus</c:v>
              </c:pt>
              <c:pt idx="7">
                <c:v>Forearm</c:v>
              </c:pt>
              <c:pt idx="8">
                <c:v>Both</c:v>
              </c:pt>
              <c:pt idx="9">
                <c:v>W/O</c:v>
              </c:pt>
              <c:pt idx="10">
                <c:v>Humerus</c:v>
              </c:pt>
              <c:pt idx="11">
                <c:v>Forearm</c:v>
              </c:pt>
              <c:pt idx="12">
                <c:v>Both</c:v>
              </c:pt>
            </c:strLit>
          </c:cat>
          <c:val>
            <c:numRef>
              <c:f>'Dynamic vs 3 Pos St Active Err '!$B$50:$N$50</c:f>
              <c:numCache>
                <c:formatCode>0.00</c:formatCode>
                <c:ptCount val="13"/>
                <c:pt idx="0">
                  <c:v>36.293369668193598</c:v>
                </c:pt>
                <c:pt idx="1">
                  <c:v>33.026374003110284</c:v>
                </c:pt>
                <c:pt idx="2">
                  <c:v>39.478111382205995</c:v>
                </c:pt>
                <c:pt idx="3">
                  <c:v>40.179162443546851</c:v>
                </c:pt>
                <c:pt idx="4">
                  <c:v>43.986288841301516</c:v>
                </c:pt>
                <c:pt idx="5">
                  <c:v>24.02906316975977</c:v>
                </c:pt>
                <c:pt idx="6">
                  <c:v>19.591520433179181</c:v>
                </c:pt>
                <c:pt idx="7">
                  <c:v>15.828876139782814</c:v>
                </c:pt>
                <c:pt idx="8">
                  <c:v>15.297537657554354</c:v>
                </c:pt>
                <c:pt idx="9">
                  <c:v>17.382854343194204</c:v>
                </c:pt>
                <c:pt idx="10">
                  <c:v>12.273983520434129</c:v>
                </c:pt>
                <c:pt idx="11">
                  <c:v>10.138126777408798</c:v>
                </c:pt>
                <c:pt idx="12">
                  <c:v>9.5499592521307299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-18344352"/>
        <c:axId val="-18340544"/>
      </c:barChart>
      <c:catAx>
        <c:axId val="-183443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txPr>
          <a:bodyPr rot="-5400000" vert="horz"/>
          <a:lstStyle/>
          <a:p>
            <a:pPr>
              <a:defRPr/>
            </a:pPr>
            <a:endParaRPr lang="en-US"/>
          </a:p>
        </c:txPr>
        <c:crossAx val="-18340544"/>
        <c:crosses val="autoZero"/>
        <c:auto val="1"/>
        <c:lblAlgn val="ctr"/>
        <c:lblOffset val="100"/>
        <c:noMultiLvlLbl val="0"/>
      </c:catAx>
      <c:valAx>
        <c:axId val="-18340544"/>
        <c:scaling>
          <c:orientation val="minMax"/>
          <c:max val="50"/>
        </c:scaling>
        <c:delete val="0"/>
        <c:axPos val="l"/>
        <c:majorGridlines/>
        <c:numFmt formatCode="0" sourceLinked="0"/>
        <c:majorTickMark val="none"/>
        <c:minorTickMark val="none"/>
        <c:tickLblPos val="nextTo"/>
        <c:crossAx val="-18344352"/>
        <c:crosses val="autoZero"/>
        <c:crossBetween val="between"/>
      </c:valAx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900"/>
      </a:pPr>
      <a:endParaRPr lang="en-US"/>
    </a:p>
  </c:txPr>
  <c:printSettings>
    <c:headerFooter/>
    <c:pageMargins b="0.75000000000000411" l="0.70000000000000062" r="0.70000000000000062" t="0.75000000000000411" header="0.30000000000000032" footer="0.30000000000000032"/>
    <c:pageSetup/>
  </c:printSettings>
  <c:userShapes r:id="rId1"/>
</c:chartSpace>
</file>

<file path=xl/charts/chart9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8"/>
                <c:pt idx="0">
                  <c:v>4.2495153079999897</c:v>
                </c:pt>
                <c:pt idx="1">
                  <c:v>3.7146008480000012</c:v>
                </c:pt>
                <c:pt idx="2">
                  <c:v>3.4749121919999997</c:v>
                </c:pt>
                <c:pt idx="3">
                  <c:v>3.3375560319999997</c:v>
                </c:pt>
                <c:pt idx="4">
                  <c:v>3.2535452420000039</c:v>
                </c:pt>
                <c:pt idx="5">
                  <c:v>3.1983495680000011</c:v>
                </c:pt>
                <c:pt idx="6">
                  <c:v>3.1719114339999988</c:v>
                </c:pt>
                <c:pt idx="7">
                  <c:v>3.1456675760000001</c:v>
                </c:pt>
              </c:numLit>
            </c:plus>
            <c:minus>
              <c:numLit>
                <c:formatCode>General</c:formatCode>
                <c:ptCount val="8"/>
                <c:pt idx="0">
                  <c:v>4.2495153079999897</c:v>
                </c:pt>
                <c:pt idx="1">
                  <c:v>3.7146008480000012</c:v>
                </c:pt>
                <c:pt idx="2">
                  <c:v>3.4749121919999997</c:v>
                </c:pt>
                <c:pt idx="3">
                  <c:v>3.3375560319999997</c:v>
                </c:pt>
                <c:pt idx="4">
                  <c:v>3.2535452420000039</c:v>
                </c:pt>
                <c:pt idx="5">
                  <c:v>3.1983495680000011</c:v>
                </c:pt>
                <c:pt idx="6">
                  <c:v>3.1719114339999988</c:v>
                </c:pt>
                <c:pt idx="7">
                  <c:v>3.1456675760000001</c:v>
                </c:pt>
              </c:numLit>
            </c:minus>
          </c:errBars>
          <c:val>
            <c:numRef>
              <c:f>Sheet2!$F$20:$M$20</c:f>
              <c:numCache>
                <c:formatCode>General</c:formatCode>
                <c:ptCount val="8"/>
                <c:pt idx="0">
                  <c:v>26.018031649407099</c:v>
                </c:pt>
                <c:pt idx="1">
                  <c:v>20.097699252993099</c:v>
                </c:pt>
                <c:pt idx="2">
                  <c:v>17.6834822932931</c:v>
                </c:pt>
                <c:pt idx="3">
                  <c:v>16.302396940740199</c:v>
                </c:pt>
                <c:pt idx="4">
                  <c:v>15.430416942752499</c:v>
                </c:pt>
                <c:pt idx="5">
                  <c:v>14.867773637002299</c:v>
                </c:pt>
                <c:pt idx="6">
                  <c:v>14.447056068278499</c:v>
                </c:pt>
                <c:pt idx="7">
                  <c:v>14.1722727747168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8320416"/>
        <c:axId val="-18323680"/>
      </c:lineChart>
      <c:catAx>
        <c:axId val="-18320416"/>
        <c:scaling>
          <c:orientation val="minMax"/>
        </c:scaling>
        <c:delete val="0"/>
        <c:axPos val="b"/>
        <c:majorTickMark val="out"/>
        <c:minorTickMark val="none"/>
        <c:tickLblPos val="nextTo"/>
        <c:crossAx val="-18323680"/>
        <c:crosses val="autoZero"/>
        <c:auto val="1"/>
        <c:lblAlgn val="ctr"/>
        <c:lblOffset val="100"/>
        <c:noMultiLvlLbl val="0"/>
      </c:catAx>
      <c:valAx>
        <c:axId val="-183236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1832041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111" l="0.70000000000000062" r="0.70000000000000062" t="0.75000000000000111" header="0.30000000000000032" footer="0.30000000000000032"/>
    <c:pageSetup/>
  </c:printSettings>
</c:chartSpace>
</file>

<file path=xl/charts/chart9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8"/>
                <c:pt idx="0">
                  <c:v>5.079721590000009</c:v>
                </c:pt>
                <c:pt idx="1">
                  <c:v>4.8024115999999877</c:v>
                </c:pt>
                <c:pt idx="2">
                  <c:v>4.606201446</c:v>
                </c:pt>
                <c:pt idx="3">
                  <c:v>4.5186437160000024</c:v>
                </c:pt>
                <c:pt idx="4">
                  <c:v>4.4691390980000003</c:v>
                </c:pt>
                <c:pt idx="5">
                  <c:v>4.4435098350000004</c:v>
                </c:pt>
                <c:pt idx="6">
                  <c:v>4.4415851960000001</c:v>
                </c:pt>
                <c:pt idx="7">
                  <c:v>4.4279473319999907</c:v>
                </c:pt>
              </c:numLit>
            </c:plus>
            <c:minus>
              <c:numLit>
                <c:formatCode>General</c:formatCode>
                <c:ptCount val="8"/>
                <c:pt idx="0">
                  <c:v>5.079721590000009</c:v>
                </c:pt>
                <c:pt idx="1">
                  <c:v>4.8024115999999877</c:v>
                </c:pt>
                <c:pt idx="2">
                  <c:v>4.606201446</c:v>
                </c:pt>
                <c:pt idx="3">
                  <c:v>4.5186437160000024</c:v>
                </c:pt>
                <c:pt idx="4">
                  <c:v>4.4691390980000003</c:v>
                </c:pt>
                <c:pt idx="5">
                  <c:v>4.4435098350000004</c:v>
                </c:pt>
                <c:pt idx="6">
                  <c:v>4.4415851960000001</c:v>
                </c:pt>
                <c:pt idx="7">
                  <c:v>4.4279473319999907</c:v>
                </c:pt>
              </c:numLit>
            </c:minus>
          </c:errBars>
          <c:val>
            <c:numRef>
              <c:f>Sheet2!$F$42:$M$42</c:f>
              <c:numCache>
                <c:formatCode>General</c:formatCode>
                <c:ptCount val="8"/>
                <c:pt idx="0">
                  <c:v>31.565917673816099</c:v>
                </c:pt>
                <c:pt idx="1">
                  <c:v>26.716749965719799</c:v>
                </c:pt>
                <c:pt idx="2">
                  <c:v>24.631745047964198</c:v>
                </c:pt>
                <c:pt idx="3">
                  <c:v>23.4438690858066</c:v>
                </c:pt>
                <c:pt idx="4">
                  <c:v>22.7008177525944</c:v>
                </c:pt>
                <c:pt idx="5">
                  <c:v>22.193729804069399</c:v>
                </c:pt>
                <c:pt idx="6">
                  <c:v>21.8349467250072</c:v>
                </c:pt>
                <c:pt idx="7">
                  <c:v>21.496875038041299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8325312"/>
        <c:axId val="-18332928"/>
      </c:lineChart>
      <c:catAx>
        <c:axId val="-18325312"/>
        <c:scaling>
          <c:orientation val="minMax"/>
        </c:scaling>
        <c:delete val="0"/>
        <c:axPos val="b"/>
        <c:majorTickMark val="out"/>
        <c:minorTickMark val="none"/>
        <c:tickLblPos val="nextTo"/>
        <c:crossAx val="-18332928"/>
        <c:crosses val="autoZero"/>
        <c:auto val="1"/>
        <c:lblAlgn val="ctr"/>
        <c:lblOffset val="100"/>
        <c:noMultiLvlLbl val="0"/>
      </c:catAx>
      <c:valAx>
        <c:axId val="-183329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1832531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111" l="0.70000000000000062" r="0.70000000000000062" t="0.75000000000000111" header="0.30000000000000032" footer="0.30000000000000032"/>
    <c:pageSetup/>
  </c:printSettings>
</c:chartSpace>
</file>

<file path=xl/charts/chart9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4753404645174081"/>
          <c:y val="5.8189306525363547E-2"/>
          <c:w val="0.78903828059228442"/>
          <c:h val="0.7318963667277435"/>
        </c:manualLayout>
      </c:layout>
      <c:lineChart>
        <c:grouping val="standard"/>
        <c:varyColors val="0"/>
        <c:ser>
          <c:idx val="0"/>
          <c:order val="0"/>
          <c:tx>
            <c:strRef>
              <c:f>'SI EMG+ACC multipos training'!$T$5</c:f>
              <c:strCache>
                <c:ptCount val="1"/>
                <c:pt idx="0">
                  <c:v>EMG+ACC</c:v>
                </c:pt>
              </c:strCache>
            </c:strRef>
          </c:tx>
          <c:spPr>
            <a:ln>
              <a:solidFill>
                <a:schemeClr val="tx1"/>
              </a:solidFill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1.5349180739999999</c:v>
                </c:pt>
                <c:pt idx="1">
                  <c:v>0.48537840000000043</c:v>
                </c:pt>
                <c:pt idx="2">
                  <c:v>0.40879600400000005</c:v>
                </c:pt>
                <c:pt idx="3">
                  <c:v>0.28685577400000023</c:v>
                </c:pt>
                <c:pt idx="4">
                  <c:v>0.33739035100000037</c:v>
                </c:pt>
                <c:pt idx="5">
                  <c:v>0.36408675300000037</c:v>
                </c:pt>
                <c:pt idx="6">
                  <c:v>0.28657380500000035</c:v>
                </c:pt>
                <c:pt idx="7">
                  <c:v>0.32396676000000052</c:v>
                </c:pt>
                <c:pt idx="8">
                  <c:v>0.22221310300000011</c:v>
                </c:pt>
                <c:pt idx="9">
                  <c:v>0.25009742799999995</c:v>
                </c:pt>
                <c:pt idx="10">
                  <c:v>0.23050783499999999</c:v>
                </c:pt>
                <c:pt idx="11">
                  <c:v>0.21314752200000001</c:v>
                </c:pt>
                <c:pt idx="12">
                  <c:v>0.21069335700000011</c:v>
                </c:pt>
                <c:pt idx="13">
                  <c:v>0.20723415900000011</c:v>
                </c:pt>
                <c:pt idx="14">
                  <c:v>0.21343735900000019</c:v>
                </c:pt>
                <c:pt idx="15">
                  <c:v>0.21206604800000012</c:v>
                </c:pt>
              </c:numLit>
            </c:plus>
            <c:minus>
              <c:numLit>
                <c:formatCode>General</c:formatCode>
                <c:ptCount val="16"/>
                <c:pt idx="0">
                  <c:v>1.5349180739999999</c:v>
                </c:pt>
                <c:pt idx="1">
                  <c:v>0.48537840000000043</c:v>
                </c:pt>
                <c:pt idx="2">
                  <c:v>0.40879600400000005</c:v>
                </c:pt>
                <c:pt idx="3">
                  <c:v>0.28685577400000023</c:v>
                </c:pt>
                <c:pt idx="4">
                  <c:v>0.33739035100000037</c:v>
                </c:pt>
                <c:pt idx="5">
                  <c:v>0.36408675300000037</c:v>
                </c:pt>
                <c:pt idx="6">
                  <c:v>0.28657380500000035</c:v>
                </c:pt>
                <c:pt idx="7">
                  <c:v>0.32396676000000052</c:v>
                </c:pt>
                <c:pt idx="8">
                  <c:v>0.22221310300000011</c:v>
                </c:pt>
                <c:pt idx="9">
                  <c:v>0.25009742799999995</c:v>
                </c:pt>
                <c:pt idx="10">
                  <c:v>0.23050783499999999</c:v>
                </c:pt>
                <c:pt idx="11">
                  <c:v>0.21314752200000001</c:v>
                </c:pt>
                <c:pt idx="12">
                  <c:v>0.21069335700000011</c:v>
                </c:pt>
                <c:pt idx="13">
                  <c:v>0.20723415900000011</c:v>
                </c:pt>
                <c:pt idx="14">
                  <c:v>0.21343735900000019</c:v>
                </c:pt>
                <c:pt idx="15">
                  <c:v>0.21206604800000012</c:v>
                </c:pt>
              </c:numLit>
            </c:minus>
          </c:errBars>
          <c:val>
            <c:numRef>
              <c:f>'SI EMG+ACC multipos training'!$U$5:$AJ$5</c:f>
              <c:numCache>
                <c:formatCode>General</c:formatCode>
                <c:ptCount val="16"/>
                <c:pt idx="0">
                  <c:v>19.614188894305606</c:v>
                </c:pt>
                <c:pt idx="1">
                  <c:v>10.105274025932566</c:v>
                </c:pt>
                <c:pt idx="2">
                  <c:v>7.2661231690411174</c:v>
                </c:pt>
                <c:pt idx="3">
                  <c:v>5.8011387504427656</c:v>
                </c:pt>
                <c:pt idx="4">
                  <c:v>4.9126776061552615</c:v>
                </c:pt>
                <c:pt idx="5">
                  <c:v>4.4483263288060506</c:v>
                </c:pt>
                <c:pt idx="6">
                  <c:v>3.9887638088326485</c:v>
                </c:pt>
                <c:pt idx="7">
                  <c:v>3.8925855717809483</c:v>
                </c:pt>
                <c:pt idx="8">
                  <c:v>3.70100354018482</c:v>
                </c:pt>
                <c:pt idx="9">
                  <c:v>3.5122183926417789</c:v>
                </c:pt>
                <c:pt idx="10">
                  <c:v>3.3928680630218437</c:v>
                </c:pt>
                <c:pt idx="11">
                  <c:v>3.3250471343482189</c:v>
                </c:pt>
                <c:pt idx="12">
                  <c:v>3.1900450334227721</c:v>
                </c:pt>
                <c:pt idx="13">
                  <c:v>3.1558063129695717</c:v>
                </c:pt>
                <c:pt idx="14">
                  <c:v>3.0885956794650689</c:v>
                </c:pt>
                <c:pt idx="15">
                  <c:v>3.0408282038349652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'SI EMG+ACC multipos training'!$T$6</c:f>
              <c:strCache>
                <c:ptCount val="1"/>
                <c:pt idx="0">
                  <c:v>EMG Only</c:v>
                </c:pt>
              </c:strCache>
            </c:strRef>
          </c:tx>
          <c:spPr>
            <a:ln>
              <a:solidFill>
                <a:schemeClr val="tx1">
                  <a:lumMod val="65000"/>
                  <a:lumOff val="35000"/>
                </a:schemeClr>
              </a:solidFill>
              <a:prstDash val="sysDash"/>
            </a:ln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Lit>
                <c:formatCode>General</c:formatCode>
                <c:ptCount val="16"/>
                <c:pt idx="0">
                  <c:v>0.39918360800000036</c:v>
                </c:pt>
                <c:pt idx="1">
                  <c:v>0.37760861700000037</c:v>
                </c:pt>
                <c:pt idx="2">
                  <c:v>0.36053498700000036</c:v>
                </c:pt>
                <c:pt idx="3">
                  <c:v>0.32841864500000051</c:v>
                </c:pt>
                <c:pt idx="4">
                  <c:v>0.32963039300000035</c:v>
                </c:pt>
                <c:pt idx="5">
                  <c:v>0.271405746</c:v>
                </c:pt>
                <c:pt idx="6">
                  <c:v>0.28650446500000037</c:v>
                </c:pt>
                <c:pt idx="7">
                  <c:v>0.23701692799999999</c:v>
                </c:pt>
                <c:pt idx="8">
                  <c:v>0.23070284099999999</c:v>
                </c:pt>
                <c:pt idx="9">
                  <c:v>0.24303650000000004</c:v>
                </c:pt>
                <c:pt idx="10">
                  <c:v>0.22893047300000011</c:v>
                </c:pt>
                <c:pt idx="11">
                  <c:v>0.21938755600000001</c:v>
                </c:pt>
                <c:pt idx="12">
                  <c:v>0.22661243800000011</c:v>
                </c:pt>
                <c:pt idx="13">
                  <c:v>0.21201592200000011</c:v>
                </c:pt>
                <c:pt idx="14">
                  <c:v>0.20162575199999988</c:v>
                </c:pt>
                <c:pt idx="15">
                  <c:v>0.20802199599999999</c:v>
                </c:pt>
              </c:numLit>
            </c:plus>
            <c:minus>
              <c:numLit>
                <c:formatCode>General</c:formatCode>
                <c:ptCount val="16"/>
                <c:pt idx="0">
                  <c:v>0.39918360800000036</c:v>
                </c:pt>
                <c:pt idx="1">
                  <c:v>0.37760861700000037</c:v>
                </c:pt>
                <c:pt idx="2">
                  <c:v>0.36053498700000036</c:v>
                </c:pt>
                <c:pt idx="3">
                  <c:v>0.32841864500000051</c:v>
                </c:pt>
                <c:pt idx="4">
                  <c:v>0.32963039300000035</c:v>
                </c:pt>
                <c:pt idx="5">
                  <c:v>0.271405746</c:v>
                </c:pt>
                <c:pt idx="6">
                  <c:v>0.28650446500000037</c:v>
                </c:pt>
                <c:pt idx="7">
                  <c:v>0.23701692799999999</c:v>
                </c:pt>
                <c:pt idx="8">
                  <c:v>0.23070284099999999</c:v>
                </c:pt>
                <c:pt idx="9">
                  <c:v>0.24303650000000004</c:v>
                </c:pt>
                <c:pt idx="10">
                  <c:v>0.22893047300000011</c:v>
                </c:pt>
                <c:pt idx="11">
                  <c:v>0.21938755600000001</c:v>
                </c:pt>
                <c:pt idx="12">
                  <c:v>0.22661243800000011</c:v>
                </c:pt>
                <c:pt idx="13">
                  <c:v>0.21201592200000011</c:v>
                </c:pt>
                <c:pt idx="14">
                  <c:v>0.20162575199999988</c:v>
                </c:pt>
                <c:pt idx="15">
                  <c:v>0.20802199599999999</c:v>
                </c:pt>
              </c:numLit>
            </c:minus>
          </c:errBars>
          <c:val>
            <c:numRef>
              <c:f>'SI EMG+ACC multipos training'!$U$6:$AJ$6</c:f>
              <c:numCache>
                <c:formatCode>General</c:formatCode>
                <c:ptCount val="16"/>
                <c:pt idx="0">
                  <c:v>7.2332409099565762</c:v>
                </c:pt>
                <c:pt idx="1">
                  <c:v>4.5947667632060867</c:v>
                </c:pt>
                <c:pt idx="2">
                  <c:v>3.6924542593232665</c:v>
                </c:pt>
                <c:pt idx="3">
                  <c:v>3.3044719533924258</c:v>
                </c:pt>
                <c:pt idx="4">
                  <c:v>2.9711886877498528</c:v>
                </c:pt>
                <c:pt idx="5">
                  <c:v>2.806993068987063</c:v>
                </c:pt>
                <c:pt idx="6">
                  <c:v>2.705229779493378</c:v>
                </c:pt>
                <c:pt idx="7">
                  <c:v>2.6737122489055447</c:v>
                </c:pt>
                <c:pt idx="8">
                  <c:v>2.6284395743812072</c:v>
                </c:pt>
                <c:pt idx="9">
                  <c:v>2.5963400332440196</c:v>
                </c:pt>
                <c:pt idx="10">
                  <c:v>2.5513820467443629</c:v>
                </c:pt>
                <c:pt idx="11">
                  <c:v>2.5033155095836532</c:v>
                </c:pt>
                <c:pt idx="12">
                  <c:v>2.4653789114009577</c:v>
                </c:pt>
                <c:pt idx="13">
                  <c:v>2.422970900385554</c:v>
                </c:pt>
                <c:pt idx="14">
                  <c:v>2.3872135704686599</c:v>
                </c:pt>
                <c:pt idx="15">
                  <c:v>2.3807309516427169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8319872"/>
        <c:axId val="-18349248"/>
      </c:lineChart>
      <c:catAx>
        <c:axId val="-18319872"/>
        <c:scaling>
          <c:orientation val="minMax"/>
        </c:scaling>
        <c:delete val="0"/>
        <c:axPos val="b"/>
        <c:majorTickMark val="out"/>
        <c:minorTickMark val="none"/>
        <c:tickLblPos val="nextTo"/>
        <c:crossAx val="-18349248"/>
        <c:crosses val="autoZero"/>
        <c:auto val="1"/>
        <c:lblAlgn val="ctr"/>
        <c:lblOffset val="100"/>
        <c:noMultiLvlLbl val="0"/>
      </c:catAx>
      <c:valAx>
        <c:axId val="-183492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1831987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6661320754716985"/>
          <c:y val="0.10648368246422035"/>
          <c:w val="0.24738993710691834"/>
          <c:h val="0.18954835834199996"/>
        </c:manualLayout>
      </c:layout>
      <c:overlay val="0"/>
      <c:spPr>
        <a:solidFill>
          <a:schemeClr val="bg1"/>
        </a:solidFill>
        <a:ln>
          <a:solidFill>
            <a:schemeClr val="tx1"/>
          </a:solidFill>
        </a:ln>
      </c:spPr>
    </c:legend>
    <c:plotVisOnly val="1"/>
    <c:dispBlanksAs val="gap"/>
    <c:showDLblsOverMax val="0"/>
  </c:chart>
  <c:printSettings>
    <c:headerFooter/>
    <c:pageMargins b="0.75000000000000044" l="0.7000000000000004" r="0.7000000000000004" t="0.75000000000000044" header="0.30000000000000021" footer="0.30000000000000021"/>
    <c:pageSetup/>
  </c:printSettings>
  <c:userShapes r:id="rId1"/>
</c:chartSpace>
</file>

<file path=xl/charts/chart9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'SI EMG+ACC multipos training'!$V$30</c:f>
              <c:strCache>
                <c:ptCount val="1"/>
                <c:pt idx="0">
                  <c:v>EMG+ACC</c:v>
                </c:pt>
              </c:strCache>
            </c:strRef>
          </c:tx>
          <c:marker>
            <c:symbol val="none"/>
          </c:marker>
          <c:val>
            <c:numRef>
              <c:f>'SI EMG+ACC multipos training'!$W$30:$AL$30</c:f>
              <c:numCache>
                <c:formatCode>General</c:formatCode>
                <c:ptCount val="16"/>
                <c:pt idx="0">
                  <c:v>6851.5129754113996</c:v>
                </c:pt>
                <c:pt idx="1">
                  <c:v>961.93953291506102</c:v>
                </c:pt>
                <c:pt idx="2">
                  <c:v>551.19204422241796</c:v>
                </c:pt>
                <c:pt idx="3">
                  <c:v>456.408021025023</c:v>
                </c:pt>
                <c:pt idx="4">
                  <c:v>278.15718572155498</c:v>
                </c:pt>
                <c:pt idx="5">
                  <c:v>201.83049797389299</c:v>
                </c:pt>
                <c:pt idx="6">
                  <c:v>194.19125672073</c:v>
                </c:pt>
                <c:pt idx="7">
                  <c:v>198.57419893711901</c:v>
                </c:pt>
                <c:pt idx="8">
                  <c:v>35.160189037403903</c:v>
                </c:pt>
                <c:pt idx="9">
                  <c:v>44.170551751753599</c:v>
                </c:pt>
                <c:pt idx="10">
                  <c:v>36.320055094477098</c:v>
                </c:pt>
                <c:pt idx="11">
                  <c:v>40.123515853560498</c:v>
                </c:pt>
                <c:pt idx="12">
                  <c:v>41.409023247808797</c:v>
                </c:pt>
                <c:pt idx="13">
                  <c:v>30.565127699206801</c:v>
                </c:pt>
                <c:pt idx="14">
                  <c:v>26.816512289054401</c:v>
                </c:pt>
                <c:pt idx="15">
                  <c:v>66.807796436972595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'SI EMG+ACC multipos training'!$V$31</c:f>
              <c:strCache>
                <c:ptCount val="1"/>
                <c:pt idx="0">
                  <c:v>EMG</c:v>
                </c:pt>
              </c:strCache>
            </c:strRef>
          </c:tx>
          <c:marker>
            <c:symbol val="none"/>
          </c:marker>
          <c:val>
            <c:numRef>
              <c:f>'SI EMG+ACC multipos training'!$W$31:$AL$31</c:f>
              <c:numCache>
                <c:formatCode>General</c:formatCode>
                <c:ptCount val="16"/>
                <c:pt idx="0">
                  <c:v>2856.07182303437</c:v>
                </c:pt>
                <c:pt idx="1">
                  <c:v>923.26419109588096</c:v>
                </c:pt>
                <c:pt idx="2">
                  <c:v>524.26463721914604</c:v>
                </c:pt>
                <c:pt idx="3">
                  <c:v>419.16807627250103</c:v>
                </c:pt>
                <c:pt idx="4">
                  <c:v>269.799624577977</c:v>
                </c:pt>
                <c:pt idx="5">
                  <c:v>197.73647862733799</c:v>
                </c:pt>
                <c:pt idx="6">
                  <c:v>190.79540530413499</c:v>
                </c:pt>
                <c:pt idx="7">
                  <c:v>191.06427730650799</c:v>
                </c:pt>
                <c:pt idx="8">
                  <c:v>33.2292159597744</c:v>
                </c:pt>
                <c:pt idx="9">
                  <c:v>40.880701968445997</c:v>
                </c:pt>
                <c:pt idx="10">
                  <c:v>34.012647121955901</c:v>
                </c:pt>
                <c:pt idx="11">
                  <c:v>37.5210736346517</c:v>
                </c:pt>
                <c:pt idx="12">
                  <c:v>38.362029023903602</c:v>
                </c:pt>
                <c:pt idx="13">
                  <c:v>28.440704291372899</c:v>
                </c:pt>
                <c:pt idx="14">
                  <c:v>25.2155453723317</c:v>
                </c:pt>
                <c:pt idx="15">
                  <c:v>62.488949481364003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8345984"/>
        <c:axId val="-18336736"/>
      </c:lineChart>
      <c:catAx>
        <c:axId val="-18345984"/>
        <c:scaling>
          <c:orientation val="minMax"/>
        </c:scaling>
        <c:delete val="0"/>
        <c:axPos val="b"/>
        <c:majorTickMark val="out"/>
        <c:minorTickMark val="none"/>
        <c:tickLblPos val="nextTo"/>
        <c:crossAx val="-18336736"/>
        <c:crosses val="autoZero"/>
        <c:auto val="1"/>
        <c:lblAlgn val="ctr"/>
        <c:lblOffset val="100"/>
        <c:noMultiLvlLbl val="0"/>
      </c:catAx>
      <c:valAx>
        <c:axId val="-183367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183459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9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'SI EMG+ACC multipos training'!$W$32:$AL$32</c:f>
              <c:numCache>
                <c:formatCode>General</c:formatCode>
                <c:ptCount val="16"/>
                <c:pt idx="0">
                  <c:v>2.3989288084961959</c:v>
                </c:pt>
                <c:pt idx="1">
                  <c:v>1.0418897886349019</c:v>
                </c:pt>
                <c:pt idx="2">
                  <c:v>1.0513622416840906</c:v>
                </c:pt>
                <c:pt idx="3">
                  <c:v>1.0888425117763794</c:v>
                </c:pt>
                <c:pt idx="4">
                  <c:v>1.0309769190993165</c:v>
                </c:pt>
                <c:pt idx="5">
                  <c:v>1.0207044212326182</c:v>
                </c:pt>
                <c:pt idx="6">
                  <c:v>1.0177983920062534</c:v>
                </c:pt>
                <c:pt idx="7">
                  <c:v>1.0393057338424572</c:v>
                </c:pt>
                <c:pt idx="8">
                  <c:v>1.0581107023399843</c:v>
                </c:pt>
                <c:pt idx="9">
                  <c:v>1.0804743956169562</c:v>
                </c:pt>
                <c:pt idx="10">
                  <c:v>1.0678397057496802</c:v>
                </c:pt>
                <c:pt idx="11">
                  <c:v>1.0693594816675336</c:v>
                </c:pt>
                <c:pt idx="12">
                  <c:v>1.0794273478602134</c:v>
                </c:pt>
                <c:pt idx="13">
                  <c:v>1.0746965822670684</c:v>
                </c:pt>
                <c:pt idx="14">
                  <c:v>1.0634912667199099</c:v>
                </c:pt>
                <c:pt idx="15">
                  <c:v>1.0691137711779999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8324224"/>
        <c:axId val="-18328576"/>
      </c:lineChart>
      <c:catAx>
        <c:axId val="-18324224"/>
        <c:scaling>
          <c:orientation val="minMax"/>
        </c:scaling>
        <c:delete val="0"/>
        <c:axPos val="b"/>
        <c:majorTickMark val="out"/>
        <c:minorTickMark val="none"/>
        <c:tickLblPos val="nextTo"/>
        <c:crossAx val="-18328576"/>
        <c:crosses val="autoZero"/>
        <c:auto val="1"/>
        <c:lblAlgn val="ctr"/>
        <c:lblOffset val="100"/>
        <c:noMultiLvlLbl val="0"/>
      </c:catAx>
      <c:valAx>
        <c:axId val="-183285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1832422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9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'SI EMG+ACC multipos training'!$U$7:$AJ$7</c:f>
              <c:numCache>
                <c:formatCode>General</c:formatCode>
                <c:ptCount val="16"/>
                <c:pt idx="0">
                  <c:v>2.7116736658537972</c:v>
                </c:pt>
                <c:pt idx="1">
                  <c:v>2.1993007581698047</c:v>
                </c:pt>
                <c:pt idx="2">
                  <c:v>1.9678302448011404</c:v>
                </c:pt>
                <c:pt idx="3">
                  <c:v>1.755541833086893</c:v>
                </c:pt>
                <c:pt idx="4">
                  <c:v>1.6534384458348694</c:v>
                </c:pt>
                <c:pt idx="5">
                  <c:v>1.5847300721733817</c:v>
                </c:pt>
                <c:pt idx="6">
                  <c:v>1.4744639583184111</c:v>
                </c:pt>
                <c:pt idx="7">
                  <c:v>1.455873036963621</c:v>
                </c:pt>
                <c:pt idx="8">
                  <c:v>1.408061108293166</c:v>
                </c:pt>
                <c:pt idx="9">
                  <c:v>1.3527574769370279</c:v>
                </c:pt>
                <c:pt idx="10">
                  <c:v>1.3298157629317966</c:v>
                </c:pt>
                <c:pt idx="11">
                  <c:v>1.3282573137979057</c:v>
                </c:pt>
                <c:pt idx="12">
                  <c:v>1.2939370166065147</c:v>
                </c:pt>
                <c:pt idx="13">
                  <c:v>1.3024532455042714</c:v>
                </c:pt>
                <c:pt idx="14">
                  <c:v>1.2938078593691611</c:v>
                </c:pt>
                <c:pt idx="15">
                  <c:v>1.2772666318034711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8341632"/>
        <c:axId val="-18337824"/>
      </c:lineChart>
      <c:catAx>
        <c:axId val="-18341632"/>
        <c:scaling>
          <c:orientation val="minMax"/>
        </c:scaling>
        <c:delete val="0"/>
        <c:axPos val="b"/>
        <c:majorTickMark val="out"/>
        <c:minorTickMark val="none"/>
        <c:tickLblPos val="nextTo"/>
        <c:crossAx val="-18337824"/>
        <c:crosses val="autoZero"/>
        <c:auto val="1"/>
        <c:lblAlgn val="ctr"/>
        <c:lblOffset val="100"/>
        <c:noMultiLvlLbl val="0"/>
      </c:catAx>
      <c:valAx>
        <c:axId val="-183378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1834163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9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'RI EMG+ACC multipos training'!$T$5</c:f>
              <c:strCache>
                <c:ptCount val="1"/>
                <c:pt idx="0">
                  <c:v>EMG+ACC</c:v>
                </c:pt>
              </c:strCache>
            </c:strRef>
          </c:tx>
          <c:marker>
            <c:symbol val="none"/>
          </c:marker>
          <c:val>
            <c:numRef>
              <c:f>'RI EMG+ACC multipos training'!$U$5:$AJ$5</c:f>
              <c:numCache>
                <c:formatCode>General</c:formatCode>
                <c:ptCount val="16"/>
                <c:pt idx="0">
                  <c:v>0.3018310070834293</c:v>
                </c:pt>
                <c:pt idx="1">
                  <c:v>0.43053249625355772</c:v>
                </c:pt>
                <c:pt idx="2">
                  <c:v>0.51236862365996005</c:v>
                </c:pt>
                <c:pt idx="3">
                  <c:v>0.61973981683103208</c:v>
                </c:pt>
                <c:pt idx="4">
                  <c:v>0.64156076725034183</c:v>
                </c:pt>
                <c:pt idx="5">
                  <c:v>0.67948020224562922</c:v>
                </c:pt>
                <c:pt idx="6">
                  <c:v>0.71718503636445152</c:v>
                </c:pt>
                <c:pt idx="7">
                  <c:v>0.71870774220334899</c:v>
                </c:pt>
                <c:pt idx="8">
                  <c:v>0.76305871367789224</c:v>
                </c:pt>
                <c:pt idx="9">
                  <c:v>0.77330629862514855</c:v>
                </c:pt>
                <c:pt idx="10">
                  <c:v>0.79347481902407158</c:v>
                </c:pt>
                <c:pt idx="11">
                  <c:v>0.80642751638868337</c:v>
                </c:pt>
                <c:pt idx="12">
                  <c:v>0.83559594602363041</c:v>
                </c:pt>
                <c:pt idx="13">
                  <c:v>0.87134582217841283</c:v>
                </c:pt>
                <c:pt idx="14">
                  <c:v>0.88308511665864664</c:v>
                </c:pt>
                <c:pt idx="15">
                  <c:v>0.89044441581773359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'RI EMG+ACC multipos training'!$T$6</c:f>
              <c:strCache>
                <c:ptCount val="1"/>
                <c:pt idx="0">
                  <c:v>EMG Only</c:v>
                </c:pt>
              </c:strCache>
            </c:strRef>
          </c:tx>
          <c:marker>
            <c:symbol val="none"/>
          </c:marker>
          <c:val>
            <c:numRef>
              <c:f>'RI EMG+ACC multipos training'!$U$6:$AJ$6</c:f>
              <c:numCache>
                <c:formatCode>General</c:formatCode>
                <c:ptCount val="16"/>
                <c:pt idx="0">
                  <c:v>0.51434753647665532</c:v>
                </c:pt>
                <c:pt idx="1">
                  <c:v>0.67543795228598291</c:v>
                </c:pt>
                <c:pt idx="2">
                  <c:v>0.73955494245607034</c:v>
                </c:pt>
                <c:pt idx="3">
                  <c:v>0.83551661406296263</c:v>
                </c:pt>
                <c:pt idx="4">
                  <c:v>0.86562302815851078</c:v>
                </c:pt>
                <c:pt idx="5">
                  <c:v>0.9109601700047989</c:v>
                </c:pt>
                <c:pt idx="6">
                  <c:v>0.94458615201723417</c:v>
                </c:pt>
                <c:pt idx="7">
                  <c:v>0.9450092098720162</c:v>
                </c:pt>
                <c:pt idx="8">
                  <c:v>0.98712045464225595</c:v>
                </c:pt>
                <c:pt idx="9">
                  <c:v>0.98987883622276873</c:v>
                </c:pt>
                <c:pt idx="10">
                  <c:v>0.9964977717553074</c:v>
                </c:pt>
                <c:pt idx="11">
                  <c:v>1.0074197021438556</c:v>
                </c:pt>
                <c:pt idx="12">
                  <c:v>1.0268350377351767</c:v>
                </c:pt>
                <c:pt idx="13">
                  <c:v>1.0512634595207633</c:v>
                </c:pt>
                <c:pt idx="14">
                  <c:v>1.0548666791185179</c:v>
                </c:pt>
                <c:pt idx="15">
                  <c:v>1.060442644523325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8335104"/>
        <c:axId val="-18333472"/>
      </c:lineChart>
      <c:catAx>
        <c:axId val="-18335104"/>
        <c:scaling>
          <c:orientation val="minMax"/>
        </c:scaling>
        <c:delete val="0"/>
        <c:axPos val="b"/>
        <c:majorTickMark val="out"/>
        <c:minorTickMark val="none"/>
        <c:tickLblPos val="nextTo"/>
        <c:crossAx val="-18333472"/>
        <c:crosses val="autoZero"/>
        <c:auto val="1"/>
        <c:lblAlgn val="ctr"/>
        <c:lblOffset val="100"/>
        <c:noMultiLvlLbl val="0"/>
      </c:catAx>
      <c:valAx>
        <c:axId val="-183334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183351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9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'RI EMG+ACC multipos training'!$V$33:$AK$33</c:f>
              <c:numCache>
                <c:formatCode>General</c:formatCode>
                <c:ptCount val="16"/>
                <c:pt idx="0">
                  <c:v>0.58682308298978025</c:v>
                </c:pt>
                <c:pt idx="1">
                  <c:v>0.63741235563747045</c:v>
                </c:pt>
                <c:pt idx="2">
                  <c:v>0.69280670609593664</c:v>
                </c:pt>
                <c:pt idx="3">
                  <c:v>0.74174445654330212</c:v>
                </c:pt>
                <c:pt idx="4">
                  <c:v>0.74115492123074711</c:v>
                </c:pt>
                <c:pt idx="5">
                  <c:v>0.74589452384295762</c:v>
                </c:pt>
                <c:pt idx="6">
                  <c:v>0.75925846978896461</c:v>
                </c:pt>
                <c:pt idx="7">
                  <c:v>0.76052988129151089</c:v>
                </c:pt>
                <c:pt idx="8">
                  <c:v>0.77301479276349683</c:v>
                </c:pt>
                <c:pt idx="9">
                  <c:v>0.78121308419520419</c:v>
                </c:pt>
                <c:pt idx="10">
                  <c:v>0.7962635155986193</c:v>
                </c:pt>
                <c:pt idx="11">
                  <c:v>0.80048813287307408</c:v>
                </c:pt>
                <c:pt idx="12">
                  <c:v>0.81375870058607469</c:v>
                </c:pt>
                <c:pt idx="13">
                  <c:v>0.82885580611318022</c:v>
                </c:pt>
                <c:pt idx="14">
                  <c:v>0.83715329542552452</c:v>
                </c:pt>
                <c:pt idx="15">
                  <c:v>0.83969125573782766</c:v>
                </c:pt>
              </c:numCache>
            </c:numRef>
          </c:val>
          <c:smooth val="0"/>
        </c:ser>
        <c:ser>
          <c:idx val="1"/>
          <c:order val="1"/>
          <c:marker>
            <c:symbol val="none"/>
          </c:marker>
          <c:val>
            <c:numRef>
              <c:f>'RI EMG+ACC multipos training'!$V$34:$AK$34</c:f>
              <c:numCache>
                <c:formatCode>General</c:formatCode>
                <c:ptCount val="16"/>
                <c:pt idx="0">
                  <c:v>2.7116736658537972</c:v>
                </c:pt>
                <c:pt idx="1">
                  <c:v>2.1993007581698047</c:v>
                </c:pt>
                <c:pt idx="2">
                  <c:v>1.9678302448011404</c:v>
                </c:pt>
                <c:pt idx="3">
                  <c:v>1.755541833086893</c:v>
                </c:pt>
                <c:pt idx="4">
                  <c:v>1.6534384458348694</c:v>
                </c:pt>
                <c:pt idx="5">
                  <c:v>1.5847300721733817</c:v>
                </c:pt>
                <c:pt idx="6">
                  <c:v>1.4744639583184111</c:v>
                </c:pt>
                <c:pt idx="7">
                  <c:v>1.455873036963621</c:v>
                </c:pt>
                <c:pt idx="8">
                  <c:v>1.408061108293166</c:v>
                </c:pt>
                <c:pt idx="9">
                  <c:v>1.3527574769370279</c:v>
                </c:pt>
                <c:pt idx="10">
                  <c:v>1.3298157629317966</c:v>
                </c:pt>
                <c:pt idx="11">
                  <c:v>1.3282573137979057</c:v>
                </c:pt>
                <c:pt idx="12">
                  <c:v>1.2939370166065147</c:v>
                </c:pt>
                <c:pt idx="13">
                  <c:v>1.3024532455042714</c:v>
                </c:pt>
                <c:pt idx="14">
                  <c:v>1.2938078593691611</c:v>
                </c:pt>
                <c:pt idx="15">
                  <c:v>1.2772666318034711</c:v>
                </c:pt>
              </c:numCache>
            </c:numRef>
          </c:val>
          <c:smooth val="0"/>
        </c:ser>
        <c:ser>
          <c:idx val="2"/>
          <c:order val="2"/>
          <c:marker>
            <c:symbol val="none"/>
          </c:marker>
          <c:val>
            <c:numRef>
              <c:f>'RI EMG+ACC multipos training'!$V$35:$AK$35</c:f>
              <c:numCache>
                <c:formatCode>General</c:formatCode>
                <c:ptCount val="16"/>
                <c:pt idx="0">
                  <c:v>1.7040911119329902</c:v>
                </c:pt>
                <c:pt idx="1">
                  <c:v>1.5688431376575824</c:v>
                </c:pt>
                <c:pt idx="2">
                  <c:v>1.4434040421391716</c:v>
                </c:pt>
                <c:pt idx="3">
                  <c:v>1.3481732032892129</c:v>
                </c:pt>
                <c:pt idx="4">
                  <c:v>1.3492455778873058</c:v>
                </c:pt>
                <c:pt idx="5">
                  <c:v>1.3406721299519051</c:v>
                </c:pt>
                <c:pt idx="6">
                  <c:v>1.3170745402128334</c:v>
                </c:pt>
                <c:pt idx="7">
                  <c:v>1.314872728342807</c:v>
                </c:pt>
                <c:pt idx="8">
                  <c:v>1.2936363047142219</c:v>
                </c:pt>
                <c:pt idx="9">
                  <c:v>1.2800604857126623</c:v>
                </c:pt>
                <c:pt idx="10">
                  <c:v>1.2558656530284633</c:v>
                </c:pt>
                <c:pt idx="11">
                  <c:v>1.2492377574803606</c:v>
                </c:pt>
                <c:pt idx="12">
                  <c:v>1.228865509247143</c:v>
                </c:pt>
                <c:pt idx="13">
                  <c:v>1.206482469718563</c:v>
                </c:pt>
                <c:pt idx="14">
                  <c:v>1.1945243546962334</c:v>
                </c:pt>
                <c:pt idx="15">
                  <c:v>1.1909139140925205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8330752"/>
        <c:axId val="-18328032"/>
      </c:lineChart>
      <c:catAx>
        <c:axId val="-18330752"/>
        <c:scaling>
          <c:orientation val="minMax"/>
        </c:scaling>
        <c:delete val="0"/>
        <c:axPos val="b"/>
        <c:majorTickMark val="out"/>
        <c:minorTickMark val="none"/>
        <c:tickLblPos val="nextTo"/>
        <c:crossAx val="-18328032"/>
        <c:crosses val="autoZero"/>
        <c:auto val="1"/>
        <c:lblAlgn val="ctr"/>
        <c:lblOffset val="100"/>
        <c:noMultiLvlLbl val="0"/>
      </c:catAx>
      <c:valAx>
        <c:axId val="-183280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-1833075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000000000000022" l="0.70000000000000018" r="0.70000000000000018" t="0.75000000000000022" header="0.3000000000000001" footer="0.3000000000000001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4" Type="http://schemas.openxmlformats.org/officeDocument/2006/relationships/chart" Target="../charts/chart16.xml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9.xml"/><Relationship Id="rId2" Type="http://schemas.openxmlformats.org/officeDocument/2006/relationships/chart" Target="../charts/chart18.xml"/><Relationship Id="rId1" Type="http://schemas.openxmlformats.org/officeDocument/2006/relationships/chart" Target="../charts/chart17.xml"/><Relationship Id="rId4" Type="http://schemas.openxmlformats.org/officeDocument/2006/relationships/chart" Target="../charts/chart20.xml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3.xml"/><Relationship Id="rId2" Type="http://schemas.openxmlformats.org/officeDocument/2006/relationships/chart" Target="../charts/chart22.xml"/><Relationship Id="rId1" Type="http://schemas.openxmlformats.org/officeDocument/2006/relationships/chart" Target="../charts/chart21.xml"/><Relationship Id="rId4" Type="http://schemas.openxmlformats.org/officeDocument/2006/relationships/chart" Target="../charts/chart24.xml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5.xml"/><Relationship Id="rId1" Type="http://schemas.openxmlformats.org/officeDocument/2006/relationships/image" Target="../media/image1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6.xml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7.xml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8.xml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9.xml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7.xml"/><Relationship Id="rId3" Type="http://schemas.openxmlformats.org/officeDocument/2006/relationships/chart" Target="../charts/chart32.xml"/><Relationship Id="rId7" Type="http://schemas.openxmlformats.org/officeDocument/2006/relationships/chart" Target="../charts/chart36.xml"/><Relationship Id="rId2" Type="http://schemas.openxmlformats.org/officeDocument/2006/relationships/chart" Target="../charts/chart31.xml"/><Relationship Id="rId1" Type="http://schemas.openxmlformats.org/officeDocument/2006/relationships/chart" Target="../charts/chart30.xml"/><Relationship Id="rId6" Type="http://schemas.openxmlformats.org/officeDocument/2006/relationships/chart" Target="../charts/chart35.xml"/><Relationship Id="rId5" Type="http://schemas.openxmlformats.org/officeDocument/2006/relationships/chart" Target="../charts/chart34.xml"/><Relationship Id="rId4" Type="http://schemas.openxmlformats.org/officeDocument/2006/relationships/chart" Target="../charts/chart33.xml"/><Relationship Id="rId9" Type="http://schemas.openxmlformats.org/officeDocument/2006/relationships/chart" Target="../charts/chart38.xml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9.xml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0.xml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3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4.xml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5.xml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6.xml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7.xml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8.xml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9.xml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0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7" Type="http://schemas.openxmlformats.org/officeDocument/2006/relationships/image" Target="../media/image5.tiff"/><Relationship Id="rId2" Type="http://schemas.openxmlformats.org/officeDocument/2006/relationships/image" Target="../media/image1.png"/><Relationship Id="rId1" Type="http://schemas.openxmlformats.org/officeDocument/2006/relationships/chart" Target="../charts/chart4.xml"/><Relationship Id="rId6" Type="http://schemas.openxmlformats.org/officeDocument/2006/relationships/image" Target="../media/image4.tiff"/><Relationship Id="rId5" Type="http://schemas.openxmlformats.org/officeDocument/2006/relationships/image" Target="../media/image3.tiff"/><Relationship Id="rId4" Type="http://schemas.openxmlformats.org/officeDocument/2006/relationships/image" Target="../media/image2.emf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1.xml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2.xml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3.xml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5.xml"/><Relationship Id="rId1" Type="http://schemas.openxmlformats.org/officeDocument/2006/relationships/chart" Target="../charts/chart54.xml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6.xml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7.xml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0.xml"/><Relationship Id="rId2" Type="http://schemas.openxmlformats.org/officeDocument/2006/relationships/chart" Target="../charts/chart59.xml"/><Relationship Id="rId1" Type="http://schemas.openxmlformats.org/officeDocument/2006/relationships/chart" Target="../charts/chart58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6.xml"/></Relationships>
</file>

<file path=xl/drawings/_rels/drawing50.xml.rels><?xml version="1.0" encoding="UTF-8" standalone="yes"?>
<Relationships xmlns="http://schemas.openxmlformats.org/package/2006/relationships"><Relationship Id="rId8" Type="http://schemas.openxmlformats.org/officeDocument/2006/relationships/chart" Target="../charts/chart68.xml"/><Relationship Id="rId3" Type="http://schemas.openxmlformats.org/officeDocument/2006/relationships/chart" Target="../charts/chart63.xml"/><Relationship Id="rId7" Type="http://schemas.openxmlformats.org/officeDocument/2006/relationships/chart" Target="../charts/chart67.xml"/><Relationship Id="rId2" Type="http://schemas.openxmlformats.org/officeDocument/2006/relationships/chart" Target="../charts/chart62.xml"/><Relationship Id="rId1" Type="http://schemas.openxmlformats.org/officeDocument/2006/relationships/chart" Target="../charts/chart61.xml"/><Relationship Id="rId6" Type="http://schemas.openxmlformats.org/officeDocument/2006/relationships/chart" Target="../charts/chart66.xml"/><Relationship Id="rId5" Type="http://schemas.openxmlformats.org/officeDocument/2006/relationships/chart" Target="../charts/chart65.xml"/><Relationship Id="rId10" Type="http://schemas.openxmlformats.org/officeDocument/2006/relationships/chart" Target="../charts/chart70.xml"/><Relationship Id="rId4" Type="http://schemas.openxmlformats.org/officeDocument/2006/relationships/chart" Target="../charts/chart64.xml"/><Relationship Id="rId9" Type="http://schemas.openxmlformats.org/officeDocument/2006/relationships/chart" Target="../charts/chart69.xml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1.xml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2.xml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5.xml"/><Relationship Id="rId2" Type="http://schemas.openxmlformats.org/officeDocument/2006/relationships/chart" Target="../charts/chart74.xml"/><Relationship Id="rId1" Type="http://schemas.openxmlformats.org/officeDocument/2006/relationships/chart" Target="../charts/chart73.xml"/><Relationship Id="rId4" Type="http://schemas.openxmlformats.org/officeDocument/2006/relationships/image" Target="../media/image9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8.xml"/><Relationship Id="rId2" Type="http://schemas.openxmlformats.org/officeDocument/2006/relationships/chart" Target="../charts/chart77.xml"/><Relationship Id="rId1" Type="http://schemas.openxmlformats.org/officeDocument/2006/relationships/chart" Target="../charts/chart76.xml"/><Relationship Id="rId5" Type="http://schemas.openxmlformats.org/officeDocument/2006/relationships/chart" Target="../charts/chart79.xml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7.xml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2.xml"/><Relationship Id="rId2" Type="http://schemas.openxmlformats.org/officeDocument/2006/relationships/chart" Target="../charts/chart81.xml"/><Relationship Id="rId1" Type="http://schemas.openxmlformats.org/officeDocument/2006/relationships/chart" Target="../charts/chart80.xml"/><Relationship Id="rId5" Type="http://schemas.openxmlformats.org/officeDocument/2006/relationships/chart" Target="../charts/chart83.xml"/><Relationship Id="rId4" Type="http://schemas.openxmlformats.org/officeDocument/2006/relationships/image" Target="../media/image9.pn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6.xml"/><Relationship Id="rId2" Type="http://schemas.openxmlformats.org/officeDocument/2006/relationships/chart" Target="../charts/chart85.xml"/><Relationship Id="rId1" Type="http://schemas.openxmlformats.org/officeDocument/2006/relationships/chart" Target="../charts/chart84.xml"/><Relationship Id="rId5" Type="http://schemas.openxmlformats.org/officeDocument/2006/relationships/chart" Target="../charts/chart87.xml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tiff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4" Type="http://schemas.openxmlformats.org/officeDocument/2006/relationships/image" Target="../media/image7.tiff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chart" Target="../charts/chart89.xml"/><Relationship Id="rId1" Type="http://schemas.openxmlformats.org/officeDocument/2006/relationships/chart" Target="../charts/chart88.xml"/><Relationship Id="rId5" Type="http://schemas.openxmlformats.org/officeDocument/2006/relationships/chart" Target="../charts/chart91.xml"/><Relationship Id="rId4" Type="http://schemas.openxmlformats.org/officeDocument/2006/relationships/chart" Target="../charts/chart90.xml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3.xml"/><Relationship Id="rId1" Type="http://schemas.openxmlformats.org/officeDocument/2006/relationships/chart" Target="../charts/chart92.xml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6.xml"/><Relationship Id="rId2" Type="http://schemas.openxmlformats.org/officeDocument/2006/relationships/chart" Target="../charts/chart95.xml"/><Relationship Id="rId1" Type="http://schemas.openxmlformats.org/officeDocument/2006/relationships/chart" Target="../charts/chart94.xml"/><Relationship Id="rId4" Type="http://schemas.openxmlformats.org/officeDocument/2006/relationships/chart" Target="../charts/chart97.xml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9.xml"/><Relationship Id="rId1" Type="http://schemas.openxmlformats.org/officeDocument/2006/relationships/chart" Target="../charts/chart98.xml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0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image" Target="../media/image8.tiff"/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361949</xdr:colOff>
      <xdr:row>1</xdr:row>
      <xdr:rowOff>104775</xdr:rowOff>
    </xdr:from>
    <xdr:to>
      <xdr:col>14</xdr:col>
      <xdr:colOff>333374</xdr:colOff>
      <xdr:row>13</xdr:row>
      <xdr:rowOff>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228601</xdr:colOff>
      <xdr:row>29</xdr:row>
      <xdr:rowOff>38099</xdr:rowOff>
    </xdr:from>
    <xdr:to>
      <xdr:col>14</xdr:col>
      <xdr:colOff>152401</xdr:colOff>
      <xdr:row>39</xdr:row>
      <xdr:rowOff>66674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480391</xdr:colOff>
      <xdr:row>8</xdr:row>
      <xdr:rowOff>16565</xdr:rowOff>
    </xdr:from>
    <xdr:to>
      <xdr:col>22</xdr:col>
      <xdr:colOff>90332</xdr:colOff>
      <xdr:row>18</xdr:row>
      <xdr:rowOff>157369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571497</xdr:colOff>
      <xdr:row>17</xdr:row>
      <xdr:rowOff>190497</xdr:rowOff>
    </xdr:from>
    <xdr:to>
      <xdr:col>19</xdr:col>
      <xdr:colOff>24846</xdr:colOff>
      <xdr:row>20</xdr:row>
      <xdr:rowOff>57976</xdr:rowOff>
    </xdr:to>
    <xdr:sp macro="" textlink="">
      <xdr:nvSpPr>
        <xdr:cNvPr id="6" name="TextBox 5"/>
        <xdr:cNvSpPr txBox="1"/>
      </xdr:nvSpPr>
      <xdr:spPr>
        <a:xfrm>
          <a:off x="10991019" y="3428997"/>
          <a:ext cx="679175" cy="4389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CA" sz="900" b="0">
              <a:latin typeface="Arial" pitchFamily="34" charset="0"/>
              <a:cs typeface="Arial" pitchFamily="34" charset="0"/>
            </a:rPr>
            <a:t>Multipos Training</a:t>
          </a:r>
        </a:p>
        <a:p>
          <a:endParaRPr lang="en-CA" sz="1000" b="0">
            <a:latin typeface="Arial" pitchFamily="34" charset="0"/>
            <a:cs typeface="Arial" pitchFamily="34" charset="0"/>
          </a:endParaRPr>
        </a:p>
      </xdr:txBody>
    </xdr:sp>
    <xdr:clientData/>
  </xdr:twoCellAnchor>
  <xdr:twoCellAnchor>
    <xdr:from>
      <xdr:col>18</xdr:col>
      <xdr:colOff>49696</xdr:colOff>
      <xdr:row>8</xdr:row>
      <xdr:rowOff>182217</xdr:rowOff>
    </xdr:from>
    <xdr:to>
      <xdr:col>18</xdr:col>
      <xdr:colOff>49696</xdr:colOff>
      <xdr:row>18</xdr:row>
      <xdr:rowOff>16565</xdr:rowOff>
    </xdr:to>
    <xdr:cxnSp macro="">
      <xdr:nvCxnSpPr>
        <xdr:cNvPr id="9" name="Straight Connector 8"/>
        <xdr:cNvCxnSpPr/>
      </xdr:nvCxnSpPr>
      <xdr:spPr>
        <a:xfrm>
          <a:off x="11082131" y="1706217"/>
          <a:ext cx="0" cy="1739348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563218</xdr:colOff>
      <xdr:row>8</xdr:row>
      <xdr:rowOff>165652</xdr:rowOff>
    </xdr:from>
    <xdr:to>
      <xdr:col>21</xdr:col>
      <xdr:colOff>563218</xdr:colOff>
      <xdr:row>18</xdr:row>
      <xdr:rowOff>16565</xdr:rowOff>
    </xdr:to>
    <xdr:cxnSp macro="">
      <xdr:nvCxnSpPr>
        <xdr:cNvPr id="10" name="Straight Connector 9"/>
        <xdr:cNvCxnSpPr/>
      </xdr:nvCxnSpPr>
      <xdr:spPr>
        <a:xfrm>
          <a:off x="13434392" y="1689652"/>
          <a:ext cx="0" cy="1755913"/>
        </a:xfrm>
        <a:prstGeom prst="line">
          <a:avLst/>
        </a:prstGeom>
        <a:ln>
          <a:solidFill>
            <a:schemeClr val="tx1"/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28157</xdr:colOff>
      <xdr:row>18</xdr:row>
      <xdr:rowOff>53006</xdr:rowOff>
    </xdr:from>
    <xdr:to>
      <xdr:col>20</xdr:col>
      <xdr:colOff>612912</xdr:colOff>
      <xdr:row>19</xdr:row>
      <xdr:rowOff>124239</xdr:rowOff>
    </xdr:to>
    <xdr:sp macro="" textlink="">
      <xdr:nvSpPr>
        <xdr:cNvPr id="14" name="TextBox 13"/>
        <xdr:cNvSpPr txBox="1"/>
      </xdr:nvSpPr>
      <xdr:spPr>
        <a:xfrm>
          <a:off x="11673505" y="3482006"/>
          <a:ext cx="1197668" cy="2617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CA" sz="900" b="0">
              <a:latin typeface="Arial" pitchFamily="34" charset="0"/>
              <a:cs typeface="Arial" pitchFamily="34" charset="0"/>
            </a:rPr>
            <a:t>Hybrid Approach</a:t>
          </a:r>
        </a:p>
        <a:p>
          <a:endParaRPr lang="en-CA" sz="1000" b="0">
            <a:latin typeface="Arial" pitchFamily="34" charset="0"/>
            <a:cs typeface="Arial" pitchFamily="34" charset="0"/>
          </a:endParaRPr>
        </a:p>
      </xdr:txBody>
    </xdr:sp>
    <xdr:clientData/>
  </xdr:twoCellAnchor>
  <xdr:twoCellAnchor>
    <xdr:from>
      <xdr:col>20</xdr:col>
      <xdr:colOff>505234</xdr:colOff>
      <xdr:row>17</xdr:row>
      <xdr:rowOff>190498</xdr:rowOff>
    </xdr:from>
    <xdr:to>
      <xdr:col>22</xdr:col>
      <xdr:colOff>207060</xdr:colOff>
      <xdr:row>20</xdr:row>
      <xdr:rowOff>57977</xdr:rowOff>
    </xdr:to>
    <xdr:sp macro="" textlink="">
      <xdr:nvSpPr>
        <xdr:cNvPr id="15" name="TextBox 14"/>
        <xdr:cNvSpPr txBox="1"/>
      </xdr:nvSpPr>
      <xdr:spPr>
        <a:xfrm>
          <a:off x="12763495" y="3428998"/>
          <a:ext cx="927652" cy="4389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CA" sz="900" b="0">
              <a:latin typeface="Arial" pitchFamily="34" charset="0"/>
              <a:cs typeface="Arial" pitchFamily="34" charset="0"/>
            </a:rPr>
            <a:t>Dual-Stage Classification</a:t>
          </a:r>
        </a:p>
        <a:p>
          <a:endParaRPr lang="en-CA" sz="900" b="0">
            <a:latin typeface="Arial" pitchFamily="34" charset="0"/>
            <a:cs typeface="Arial" pitchFamily="34" charset="0"/>
          </a:endParaRPr>
        </a:p>
      </xdr:txBody>
    </xdr:sp>
    <xdr:clientData/>
  </xdr:twoCellAnchor>
  <xdr:twoCellAnchor>
    <xdr:from>
      <xdr:col>17</xdr:col>
      <xdr:colOff>86134</xdr:colOff>
      <xdr:row>17</xdr:row>
      <xdr:rowOff>185526</xdr:rowOff>
    </xdr:from>
    <xdr:to>
      <xdr:col>18</xdr:col>
      <xdr:colOff>152396</xdr:colOff>
      <xdr:row>20</xdr:row>
      <xdr:rowOff>53005</xdr:rowOff>
    </xdr:to>
    <xdr:sp macro="" textlink="">
      <xdr:nvSpPr>
        <xdr:cNvPr id="16" name="TextBox 15"/>
        <xdr:cNvSpPr txBox="1"/>
      </xdr:nvSpPr>
      <xdr:spPr>
        <a:xfrm>
          <a:off x="10505656" y="3424026"/>
          <a:ext cx="679175" cy="4389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CA" sz="900" b="0">
              <a:latin typeface="Arial" pitchFamily="34" charset="0"/>
              <a:cs typeface="Arial" pitchFamily="34" charset="0"/>
            </a:rPr>
            <a:t>Regular Training</a:t>
          </a:r>
        </a:p>
        <a:p>
          <a:endParaRPr lang="en-CA" sz="1000" b="0">
            <a:latin typeface="Arial" pitchFamily="34" charset="0"/>
            <a:cs typeface="Arial" pitchFamily="34" charset="0"/>
          </a:endParaRPr>
        </a:p>
      </xdr:txBody>
    </xdr:sp>
    <xdr:clientData/>
  </xdr:twoCellAnchor>
  <xdr:twoCellAnchor>
    <xdr:from>
      <xdr:col>17</xdr:col>
      <xdr:colOff>190497</xdr:colOff>
      <xdr:row>9</xdr:row>
      <xdr:rowOff>159024</xdr:rowOff>
    </xdr:from>
    <xdr:to>
      <xdr:col>22</xdr:col>
      <xdr:colOff>8281</xdr:colOff>
      <xdr:row>15</xdr:row>
      <xdr:rowOff>16565</xdr:rowOff>
    </xdr:to>
    <xdr:grpSp>
      <xdr:nvGrpSpPr>
        <xdr:cNvPr id="34" name="Group 33"/>
        <xdr:cNvGrpSpPr/>
      </xdr:nvGrpSpPr>
      <xdr:grpSpPr>
        <a:xfrm>
          <a:off x="10553697" y="1828798"/>
          <a:ext cx="2865784" cy="970724"/>
          <a:chOff x="10610019" y="1917830"/>
          <a:chExt cx="2882349" cy="997161"/>
        </a:xfrm>
      </xdr:grpSpPr>
      <xdr:sp macro="" textlink="">
        <xdr:nvSpPr>
          <xdr:cNvPr id="18" name="TextBox 17"/>
          <xdr:cNvSpPr txBox="1"/>
        </xdr:nvSpPr>
        <xdr:spPr>
          <a:xfrm>
            <a:off x="10610019" y="2641666"/>
            <a:ext cx="530087" cy="2733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pPr algn="ctr"/>
            <a:r>
              <a:rPr lang="en-CA" sz="950" b="1">
                <a:latin typeface="Arial" pitchFamily="34" charset="0"/>
                <a:cs typeface="Arial" pitchFamily="34" charset="0"/>
              </a:rPr>
              <a:t>70%</a:t>
            </a:r>
          </a:p>
          <a:p>
            <a:pPr algn="ctr"/>
            <a:endParaRPr lang="en-CA" sz="950" b="1">
              <a:latin typeface="Arial" pitchFamily="34" charset="0"/>
              <a:cs typeface="Arial" pitchFamily="34" charset="0"/>
            </a:endParaRPr>
          </a:p>
          <a:p>
            <a:endParaRPr lang="en-CA" sz="950">
              <a:latin typeface="Arial" pitchFamily="34" charset="0"/>
              <a:cs typeface="Arial" pitchFamily="34" charset="0"/>
            </a:endParaRPr>
          </a:p>
        </xdr:txBody>
      </xdr:sp>
      <xdr:sp macro="" textlink="">
        <xdr:nvSpPr>
          <xdr:cNvPr id="19" name="TextBox 18"/>
          <xdr:cNvSpPr txBox="1"/>
        </xdr:nvSpPr>
        <xdr:spPr>
          <a:xfrm>
            <a:off x="11068878" y="2020534"/>
            <a:ext cx="530087" cy="2733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pPr algn="ctr"/>
            <a:r>
              <a:rPr lang="en-CA" sz="950" b="1">
                <a:latin typeface="Arial" pitchFamily="34" charset="0"/>
                <a:cs typeface="Arial" pitchFamily="34" charset="0"/>
              </a:rPr>
              <a:t>86%</a:t>
            </a:r>
          </a:p>
          <a:p>
            <a:pPr algn="ctr"/>
            <a:endParaRPr lang="en-CA" sz="950" b="1">
              <a:latin typeface="Arial" pitchFamily="34" charset="0"/>
              <a:cs typeface="Arial" pitchFamily="34" charset="0"/>
            </a:endParaRPr>
          </a:p>
          <a:p>
            <a:endParaRPr lang="en-CA" sz="950">
              <a:latin typeface="Arial" pitchFamily="34" charset="0"/>
              <a:cs typeface="Arial" pitchFamily="34" charset="0"/>
            </a:endParaRPr>
          </a:p>
        </xdr:txBody>
      </xdr:sp>
      <xdr:sp macro="" textlink="">
        <xdr:nvSpPr>
          <xdr:cNvPr id="20" name="TextBox 19"/>
          <xdr:cNvSpPr txBox="1"/>
        </xdr:nvSpPr>
        <xdr:spPr>
          <a:xfrm>
            <a:off x="12962281" y="2043042"/>
            <a:ext cx="530087" cy="2733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pPr algn="ctr"/>
            <a:r>
              <a:rPr lang="en-CA" sz="950" b="1">
                <a:latin typeface="Arial" pitchFamily="34" charset="0"/>
                <a:cs typeface="Arial" pitchFamily="34" charset="0"/>
              </a:rPr>
              <a:t>85%</a:t>
            </a:r>
          </a:p>
          <a:p>
            <a:pPr algn="ctr"/>
            <a:endParaRPr lang="en-CA" sz="950" b="1">
              <a:latin typeface="Arial" pitchFamily="34" charset="0"/>
              <a:cs typeface="Arial" pitchFamily="34" charset="0"/>
            </a:endParaRPr>
          </a:p>
          <a:p>
            <a:endParaRPr lang="en-CA" sz="950">
              <a:latin typeface="Arial" pitchFamily="34" charset="0"/>
              <a:cs typeface="Arial" pitchFamily="34" charset="0"/>
            </a:endParaRPr>
          </a:p>
        </xdr:txBody>
      </xdr:sp>
      <xdr:sp macro="" textlink="">
        <xdr:nvSpPr>
          <xdr:cNvPr id="21" name="TextBox 20"/>
          <xdr:cNvSpPr txBox="1"/>
        </xdr:nvSpPr>
        <xdr:spPr>
          <a:xfrm>
            <a:off x="11545955" y="1950309"/>
            <a:ext cx="530087" cy="2733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pPr algn="ctr"/>
            <a:r>
              <a:rPr lang="en-CA" sz="950" b="1">
                <a:latin typeface="Arial" pitchFamily="34" charset="0"/>
                <a:cs typeface="Arial" pitchFamily="34" charset="0"/>
              </a:rPr>
              <a:t>88%</a:t>
            </a:r>
          </a:p>
          <a:p>
            <a:pPr algn="ctr"/>
            <a:endParaRPr lang="en-CA" sz="950" b="1">
              <a:latin typeface="Arial" pitchFamily="34" charset="0"/>
              <a:cs typeface="Arial" pitchFamily="34" charset="0"/>
            </a:endParaRPr>
          </a:p>
          <a:p>
            <a:endParaRPr lang="en-CA" sz="950">
              <a:latin typeface="Arial" pitchFamily="34" charset="0"/>
              <a:cs typeface="Arial" pitchFamily="34" charset="0"/>
            </a:endParaRPr>
          </a:p>
        </xdr:txBody>
      </xdr:sp>
      <xdr:sp macro="" textlink="">
        <xdr:nvSpPr>
          <xdr:cNvPr id="22" name="TextBox 21"/>
          <xdr:cNvSpPr txBox="1"/>
        </xdr:nvSpPr>
        <xdr:spPr>
          <a:xfrm>
            <a:off x="12465326" y="1926112"/>
            <a:ext cx="530087" cy="2733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pPr algn="ctr"/>
            <a:r>
              <a:rPr lang="en-CA" sz="950" b="1">
                <a:latin typeface="Arial" pitchFamily="34" charset="0"/>
                <a:cs typeface="Arial" pitchFamily="34" charset="0"/>
              </a:rPr>
              <a:t>88%</a:t>
            </a:r>
          </a:p>
          <a:p>
            <a:pPr algn="ctr"/>
            <a:endParaRPr lang="en-CA" sz="950" b="1">
              <a:latin typeface="Arial" pitchFamily="34" charset="0"/>
              <a:cs typeface="Arial" pitchFamily="34" charset="0"/>
            </a:endParaRPr>
          </a:p>
          <a:p>
            <a:endParaRPr lang="en-CA" sz="950">
              <a:latin typeface="Arial" pitchFamily="34" charset="0"/>
              <a:cs typeface="Arial" pitchFamily="34" charset="0"/>
            </a:endParaRPr>
          </a:p>
        </xdr:txBody>
      </xdr:sp>
      <xdr:sp macro="" textlink="">
        <xdr:nvSpPr>
          <xdr:cNvPr id="23" name="TextBox 22"/>
          <xdr:cNvSpPr txBox="1"/>
        </xdr:nvSpPr>
        <xdr:spPr>
          <a:xfrm>
            <a:off x="12009783" y="1917830"/>
            <a:ext cx="530087" cy="2733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pPr algn="ctr"/>
            <a:r>
              <a:rPr lang="en-CA" sz="950" b="1">
                <a:latin typeface="Arial" pitchFamily="34" charset="0"/>
                <a:cs typeface="Arial" pitchFamily="34" charset="0"/>
              </a:rPr>
              <a:t>89%</a:t>
            </a:r>
          </a:p>
          <a:p>
            <a:pPr algn="ctr"/>
            <a:endParaRPr lang="en-CA" sz="950" b="1">
              <a:latin typeface="Arial" pitchFamily="34" charset="0"/>
              <a:cs typeface="Arial" pitchFamily="34" charset="0"/>
            </a:endParaRPr>
          </a:p>
          <a:p>
            <a:endParaRPr lang="en-CA" sz="950">
              <a:latin typeface="Arial" pitchFamily="34" charset="0"/>
              <a:cs typeface="Arial" pitchFamily="34" charset="0"/>
            </a:endParaRPr>
          </a:p>
        </xdr:txBody>
      </xdr:sp>
    </xdr:grpSp>
    <xdr:clientData/>
  </xdr:twoCellAnchor>
  <xdr:twoCellAnchor>
    <xdr:from>
      <xdr:col>18</xdr:col>
      <xdr:colOff>61291</xdr:colOff>
      <xdr:row>7</xdr:row>
      <xdr:rowOff>94423</xdr:rowOff>
    </xdr:from>
    <xdr:to>
      <xdr:col>21</xdr:col>
      <xdr:colOff>546652</xdr:colOff>
      <xdr:row>10</xdr:row>
      <xdr:rowOff>42367</xdr:rowOff>
    </xdr:to>
    <xdr:grpSp>
      <xdr:nvGrpSpPr>
        <xdr:cNvPr id="33" name="Group 32"/>
        <xdr:cNvGrpSpPr/>
      </xdr:nvGrpSpPr>
      <xdr:grpSpPr>
        <a:xfrm>
          <a:off x="11034091" y="1393136"/>
          <a:ext cx="2314161" cy="504535"/>
          <a:chOff x="11093726" y="1485903"/>
          <a:chExt cx="2324100" cy="519472"/>
        </a:xfrm>
      </xdr:grpSpPr>
      <xdr:sp macro="" textlink="">
        <xdr:nvSpPr>
          <xdr:cNvPr id="24" name="Right Arrow 23"/>
          <xdr:cNvSpPr/>
        </xdr:nvSpPr>
        <xdr:spPr>
          <a:xfrm>
            <a:off x="13036826" y="1490871"/>
            <a:ext cx="381000" cy="513520"/>
          </a:xfrm>
          <a:prstGeom prst="rightArrow">
            <a:avLst/>
          </a:prstGeom>
          <a:gradFill flip="none" rotWithShape="1">
            <a:gsLst>
              <a:gs pos="0">
                <a:schemeClr val="accent1">
                  <a:tint val="66000"/>
                  <a:satMod val="160000"/>
                </a:schemeClr>
              </a:gs>
              <a:gs pos="50000">
                <a:schemeClr val="accent1">
                  <a:tint val="44500"/>
                  <a:satMod val="160000"/>
                </a:schemeClr>
              </a:gs>
              <a:gs pos="100000">
                <a:schemeClr val="accent1">
                  <a:tint val="23500"/>
                  <a:satMod val="160000"/>
                </a:schemeClr>
              </a:gs>
            </a:gsLst>
            <a:lin ang="10800000" scaled="0"/>
            <a:tileRect/>
          </a:gra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en-CA" sz="1100"/>
          </a:p>
        </xdr:txBody>
      </xdr:sp>
      <xdr:sp macro="" textlink="">
        <xdr:nvSpPr>
          <xdr:cNvPr id="25" name="Right Arrow 24"/>
          <xdr:cNvSpPr/>
        </xdr:nvSpPr>
        <xdr:spPr>
          <a:xfrm rot="10800000">
            <a:off x="11093726" y="1485903"/>
            <a:ext cx="381000" cy="513520"/>
          </a:xfrm>
          <a:prstGeom prst="rightArrow">
            <a:avLst/>
          </a:prstGeom>
          <a:gradFill flip="none" rotWithShape="1">
            <a:gsLst>
              <a:gs pos="0">
                <a:schemeClr val="accent1">
                  <a:tint val="66000"/>
                  <a:satMod val="160000"/>
                </a:schemeClr>
              </a:gs>
              <a:gs pos="50000">
                <a:schemeClr val="accent1">
                  <a:tint val="44500"/>
                  <a:satMod val="160000"/>
                </a:schemeClr>
              </a:gs>
              <a:gs pos="100000">
                <a:schemeClr val="accent1">
                  <a:tint val="23500"/>
                  <a:satMod val="160000"/>
                </a:schemeClr>
              </a:gs>
            </a:gsLst>
            <a:lin ang="10800000" scaled="0"/>
            <a:tileRect/>
          </a:gra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en-CA" sz="1100"/>
          </a:p>
        </xdr:txBody>
      </xdr:sp>
      <xdr:sp macro="" textlink="">
        <xdr:nvSpPr>
          <xdr:cNvPr id="26" name="TextBox 25"/>
          <xdr:cNvSpPr txBox="1"/>
        </xdr:nvSpPr>
        <xdr:spPr>
          <a:xfrm>
            <a:off x="11388586" y="1566396"/>
            <a:ext cx="911087" cy="43897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pPr algn="ctr"/>
            <a:r>
              <a:rPr lang="en-CA" sz="900" b="0">
                <a:latin typeface="Arial" pitchFamily="34" charset="0"/>
                <a:cs typeface="Arial" pitchFamily="34" charset="0"/>
              </a:rPr>
              <a:t>More Repeatability</a:t>
            </a:r>
          </a:p>
          <a:p>
            <a:endParaRPr lang="en-CA" sz="1000">
              <a:latin typeface="Arial" pitchFamily="34" charset="0"/>
              <a:cs typeface="Arial" pitchFamily="34" charset="0"/>
            </a:endParaRPr>
          </a:p>
        </xdr:txBody>
      </xdr:sp>
      <xdr:sp macro="" textlink="">
        <xdr:nvSpPr>
          <xdr:cNvPr id="27" name="TextBox 26"/>
          <xdr:cNvSpPr txBox="1"/>
        </xdr:nvSpPr>
        <xdr:spPr>
          <a:xfrm>
            <a:off x="12291391" y="1566392"/>
            <a:ext cx="836543" cy="43897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pPr algn="ctr"/>
            <a:r>
              <a:rPr lang="en-CA" sz="900" b="0">
                <a:latin typeface="Arial" pitchFamily="34" charset="0"/>
                <a:cs typeface="Arial" pitchFamily="34" charset="0"/>
              </a:rPr>
              <a:t>More Separability</a:t>
            </a:r>
          </a:p>
          <a:p>
            <a:endParaRPr lang="en-CA" sz="1000">
              <a:latin typeface="Arial" pitchFamily="34" charset="0"/>
              <a:cs typeface="Arial" pitchFamily="34" charset="0"/>
            </a:endParaRPr>
          </a:p>
        </xdr:txBody>
      </xdr:sp>
    </xdr:grpSp>
    <xdr:clientData/>
  </xdr:twoCellAnchor>
  <xdr:twoCellAnchor>
    <xdr:from>
      <xdr:col>18</xdr:col>
      <xdr:colOff>53012</xdr:colOff>
      <xdr:row>11</xdr:row>
      <xdr:rowOff>132513</xdr:rowOff>
    </xdr:from>
    <xdr:to>
      <xdr:col>18</xdr:col>
      <xdr:colOff>566534</xdr:colOff>
      <xdr:row>18</xdr:row>
      <xdr:rowOff>91100</xdr:rowOff>
    </xdr:to>
    <xdr:sp macro="" textlink="">
      <xdr:nvSpPr>
        <xdr:cNvPr id="28" name="TextBox 27"/>
        <xdr:cNvSpPr txBox="1"/>
      </xdr:nvSpPr>
      <xdr:spPr>
        <a:xfrm>
          <a:off x="11025812" y="2173348"/>
          <a:ext cx="513522" cy="12573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vert="vert270" wrap="square" rtlCol="0" anchor="t"/>
        <a:lstStyle/>
        <a:p>
          <a:pPr algn="ctr"/>
          <a: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  <a:t>1 Classifier trained</a:t>
          </a:r>
          <a:b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</a:br>
          <a: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  <a:t> in 16 Positions</a:t>
          </a:r>
        </a:p>
        <a:p>
          <a:endParaRPr lang="en-CA" sz="950">
            <a:solidFill>
              <a:schemeClr val="tx1"/>
            </a:solidFill>
            <a:latin typeface="Arial" pitchFamily="34" charset="0"/>
            <a:cs typeface="Arial" pitchFamily="34" charset="0"/>
          </a:endParaRPr>
        </a:p>
      </xdr:txBody>
    </xdr:sp>
    <xdr:clientData/>
  </xdr:twoCellAnchor>
  <xdr:twoCellAnchor>
    <xdr:from>
      <xdr:col>18</xdr:col>
      <xdr:colOff>513526</xdr:colOff>
      <xdr:row>11</xdr:row>
      <xdr:rowOff>66261</xdr:rowOff>
    </xdr:from>
    <xdr:to>
      <xdr:col>19</xdr:col>
      <xdr:colOff>414135</xdr:colOff>
      <xdr:row>18</xdr:row>
      <xdr:rowOff>77852</xdr:rowOff>
    </xdr:to>
    <xdr:sp macro="" textlink="">
      <xdr:nvSpPr>
        <xdr:cNvPr id="29" name="TextBox 28"/>
        <xdr:cNvSpPr txBox="1"/>
      </xdr:nvSpPr>
      <xdr:spPr>
        <a:xfrm>
          <a:off x="11486326" y="2107096"/>
          <a:ext cx="510209" cy="13103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vert="vert270" wrap="square" rtlCol="0" anchor="t"/>
        <a:lstStyle/>
        <a:p>
          <a:pPr algn="ctr"/>
          <a: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  <a:t>2 Classifiers each</a:t>
          </a:r>
          <a:b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</a:br>
          <a: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  <a:t> trained in 8 Positions</a:t>
          </a:r>
        </a:p>
        <a:p>
          <a:endParaRPr lang="en-CA" sz="950" b="0">
            <a:solidFill>
              <a:schemeClr val="tx1"/>
            </a:solidFill>
            <a:latin typeface="Arial" pitchFamily="34" charset="0"/>
            <a:cs typeface="Arial" pitchFamily="34" charset="0"/>
          </a:endParaRPr>
        </a:p>
      </xdr:txBody>
    </xdr:sp>
    <xdr:clientData/>
  </xdr:twoCellAnchor>
  <xdr:twoCellAnchor>
    <xdr:from>
      <xdr:col>19</xdr:col>
      <xdr:colOff>369410</xdr:colOff>
      <xdr:row>11</xdr:row>
      <xdr:rowOff>96073</xdr:rowOff>
    </xdr:from>
    <xdr:to>
      <xdr:col>20</xdr:col>
      <xdr:colOff>270019</xdr:colOff>
      <xdr:row>18</xdr:row>
      <xdr:rowOff>54660</xdr:rowOff>
    </xdr:to>
    <xdr:sp macro="" textlink="">
      <xdr:nvSpPr>
        <xdr:cNvPr id="30" name="TextBox 29"/>
        <xdr:cNvSpPr txBox="1"/>
      </xdr:nvSpPr>
      <xdr:spPr>
        <a:xfrm>
          <a:off x="11951810" y="2136908"/>
          <a:ext cx="510209" cy="12573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vert="vert270" wrap="square" rtlCol="0" anchor="t"/>
        <a:lstStyle/>
        <a:p>
          <a:pPr algn="ctr"/>
          <a: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  <a:t>4 Classifiers each</a:t>
          </a:r>
          <a:b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</a:br>
          <a: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  <a:t> trained in 4 Positions</a:t>
          </a:r>
        </a:p>
        <a:p>
          <a:endParaRPr lang="en-CA" sz="950" b="0">
            <a:solidFill>
              <a:schemeClr val="tx1"/>
            </a:solidFill>
            <a:latin typeface="Arial" pitchFamily="34" charset="0"/>
            <a:cs typeface="Arial" pitchFamily="34" charset="0"/>
          </a:endParaRPr>
        </a:p>
      </xdr:txBody>
    </xdr:sp>
    <xdr:clientData/>
  </xdr:twoCellAnchor>
  <xdr:twoCellAnchor>
    <xdr:from>
      <xdr:col>20</xdr:col>
      <xdr:colOff>230255</xdr:colOff>
      <xdr:row>11</xdr:row>
      <xdr:rowOff>84482</xdr:rowOff>
    </xdr:from>
    <xdr:to>
      <xdr:col>21</xdr:col>
      <xdr:colOff>130864</xdr:colOff>
      <xdr:row>18</xdr:row>
      <xdr:rowOff>43069</xdr:rowOff>
    </xdr:to>
    <xdr:sp macro="" textlink="">
      <xdr:nvSpPr>
        <xdr:cNvPr id="31" name="TextBox 30"/>
        <xdr:cNvSpPr txBox="1"/>
      </xdr:nvSpPr>
      <xdr:spPr>
        <a:xfrm>
          <a:off x="12422255" y="2125317"/>
          <a:ext cx="510209" cy="12573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vert="vert270" wrap="square" rtlCol="0" anchor="t"/>
        <a:lstStyle/>
        <a:p>
          <a:pPr algn="ctr"/>
          <a: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  <a:t>8 Classifiers each</a:t>
          </a:r>
          <a:b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</a:br>
          <a: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  <a:t> trained in 2 Positions</a:t>
          </a:r>
        </a:p>
        <a:p>
          <a:endParaRPr lang="en-CA" sz="950" b="0">
            <a:solidFill>
              <a:schemeClr val="tx1"/>
            </a:solidFill>
            <a:latin typeface="Arial" pitchFamily="34" charset="0"/>
            <a:cs typeface="Arial" pitchFamily="34" charset="0"/>
          </a:endParaRPr>
        </a:p>
      </xdr:txBody>
    </xdr:sp>
    <xdr:clientData/>
  </xdr:twoCellAnchor>
  <xdr:twoCellAnchor>
    <xdr:from>
      <xdr:col>21</xdr:col>
      <xdr:colOff>92766</xdr:colOff>
      <xdr:row>11</xdr:row>
      <xdr:rowOff>157366</xdr:rowOff>
    </xdr:from>
    <xdr:to>
      <xdr:col>21</xdr:col>
      <xdr:colOff>606288</xdr:colOff>
      <xdr:row>18</xdr:row>
      <xdr:rowOff>115953</xdr:rowOff>
    </xdr:to>
    <xdr:sp macro="" textlink="">
      <xdr:nvSpPr>
        <xdr:cNvPr id="32" name="TextBox 31"/>
        <xdr:cNvSpPr txBox="1"/>
      </xdr:nvSpPr>
      <xdr:spPr>
        <a:xfrm>
          <a:off x="12894366" y="2198201"/>
          <a:ext cx="513522" cy="12573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vert="vert270" wrap="square" rtlCol="0" anchor="t"/>
        <a:lstStyle/>
        <a:p>
          <a:pPr algn="ctr"/>
          <a: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  <a:t>16 Classifiers each</a:t>
          </a:r>
          <a:b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</a:br>
          <a:r>
            <a:rPr lang="en-CA" sz="950" b="0">
              <a:solidFill>
                <a:schemeClr val="bg1"/>
              </a:solidFill>
              <a:latin typeface="Arial" pitchFamily="34" charset="0"/>
              <a:cs typeface="Arial" pitchFamily="34" charset="0"/>
            </a:rPr>
            <a:t> trained in 1 Position</a:t>
          </a:r>
        </a:p>
        <a:p>
          <a:endParaRPr lang="en-CA" sz="950" b="0">
            <a:solidFill>
              <a:schemeClr val="tx1"/>
            </a:solidFill>
            <a:latin typeface="Arial" pitchFamily="34" charset="0"/>
            <a:cs typeface="Arial" pitchFamily="34" charset="0"/>
          </a:endParaRPr>
        </a:p>
      </xdr:txBody>
    </xdr:sp>
    <xdr:clientData/>
  </xdr:twoCellAnchor>
  <xdr:twoCellAnchor>
    <xdr:from>
      <xdr:col>16</xdr:col>
      <xdr:colOff>314736</xdr:colOff>
      <xdr:row>8</xdr:row>
      <xdr:rowOff>139148</xdr:rowOff>
    </xdr:from>
    <xdr:to>
      <xdr:col>16</xdr:col>
      <xdr:colOff>580814</xdr:colOff>
      <xdr:row>19</xdr:row>
      <xdr:rowOff>33131</xdr:rowOff>
    </xdr:to>
    <xdr:sp macro="" textlink="">
      <xdr:nvSpPr>
        <xdr:cNvPr id="35" name="TextBox 1"/>
        <xdr:cNvSpPr txBox="1"/>
      </xdr:nvSpPr>
      <xdr:spPr>
        <a:xfrm>
          <a:off x="10068336" y="1623391"/>
          <a:ext cx="266078" cy="1934818"/>
        </a:xfrm>
        <a:prstGeom prst="rect">
          <a:avLst/>
        </a:prstGeom>
      </xdr:spPr>
      <xdr:txBody>
        <a:bodyPr vert="vert270" wrap="square" rtlCol="0" anchor="ctr"/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CA" sz="950" b="0">
              <a:latin typeface="Arial" pitchFamily="34" charset="0"/>
              <a:cs typeface="Arial" pitchFamily="34" charset="0"/>
            </a:rPr>
            <a:t>Classification Accuracy (%)</a:t>
          </a:r>
        </a:p>
      </xdr:txBody>
    </xdr:sp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0.00208</cdr:x>
      <cdr:y>0.10569</cdr:y>
    </cdr:from>
    <cdr:to>
      <cdr:x>0.04491</cdr:x>
      <cdr:y>0.82114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6616" y="247647"/>
          <a:ext cx="136257" cy="167640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n-CA" sz="1100" b="1"/>
            <a:t>Classification Accuracy (%)</a:t>
          </a:r>
        </a:p>
      </cdr:txBody>
    </cdr:sp>
  </cdr:relSizeAnchor>
  <cdr:relSizeAnchor xmlns:cdr="http://schemas.openxmlformats.org/drawingml/2006/chartDrawing">
    <cdr:from>
      <cdr:x>0.17917</cdr:x>
      <cdr:y>0.90465</cdr:y>
    </cdr:from>
    <cdr:to>
      <cdr:x>0.76224</cdr:x>
      <cdr:y>0.98264</cdr:y>
    </cdr:to>
    <cdr:sp macro="" textlink="">
      <cdr:nvSpPr>
        <cdr:cNvPr id="3" name="TextBox 1"/>
        <cdr:cNvSpPr txBox="1"/>
      </cdr:nvSpPr>
      <cdr:spPr>
        <a:xfrm xmlns:a="http://schemas.openxmlformats.org/drawingml/2006/main">
          <a:off x="819150" y="2481626"/>
          <a:ext cx="2665810" cy="21394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marL="0" marR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CA" sz="1100" b="1">
              <a:latin typeface="Calibri"/>
            </a:rPr>
            <a:t>Number of training positions</a:t>
          </a:r>
          <a:endParaRPr lang="en-CA" sz="1100"/>
        </a:p>
      </cdr:txBody>
    </cdr: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28</xdr:col>
      <xdr:colOff>542925</xdr:colOff>
      <xdr:row>20</xdr:row>
      <xdr:rowOff>0</xdr:rowOff>
    </xdr:from>
    <xdr:to>
      <xdr:col>36</xdr:col>
      <xdr:colOff>238125</xdr:colOff>
      <xdr:row>34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352425</xdr:colOff>
      <xdr:row>13</xdr:row>
      <xdr:rowOff>38100</xdr:rowOff>
    </xdr:from>
    <xdr:to>
      <xdr:col>6</xdr:col>
      <xdr:colOff>352425</xdr:colOff>
      <xdr:row>27</xdr:row>
      <xdr:rowOff>76199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447676</xdr:colOff>
      <xdr:row>15</xdr:row>
      <xdr:rowOff>152400</xdr:rowOff>
    </xdr:from>
    <xdr:to>
      <xdr:col>12</xdr:col>
      <xdr:colOff>180975</xdr:colOff>
      <xdr:row>27</xdr:row>
      <xdr:rowOff>47624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19049</xdr:colOff>
      <xdr:row>13</xdr:row>
      <xdr:rowOff>57150</xdr:rowOff>
    </xdr:from>
    <xdr:to>
      <xdr:col>19</xdr:col>
      <xdr:colOff>276224</xdr:colOff>
      <xdr:row>27</xdr:row>
      <xdr:rowOff>38100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152400</xdr:colOff>
      <xdr:row>71</xdr:row>
      <xdr:rowOff>0</xdr:rowOff>
    </xdr:from>
    <xdr:to>
      <xdr:col>11</xdr:col>
      <xdr:colOff>161193</xdr:colOff>
      <xdr:row>81</xdr:row>
      <xdr:rowOff>95249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0.30625</cdr:x>
      <cdr:y>0.03472</cdr:y>
    </cdr:from>
    <cdr:to>
      <cdr:x>0.76458</cdr:x>
      <cdr:y>0.125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400175" y="95250"/>
          <a:ext cx="2095500" cy="2476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 Separability Index</a:t>
          </a:r>
        </a:p>
        <a:p xmlns:a="http://schemas.openxmlformats.org/drawingml/2006/main">
          <a:endParaRPr lang="en-CA" sz="1100"/>
        </a:p>
      </cdr:txBody>
    </cdr:sp>
  </cdr:relSizeAnchor>
</c:userShapes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0.14844</cdr:x>
      <cdr:y>0.88298</cdr:y>
    </cdr:from>
    <cdr:to>
      <cdr:x>0.875</cdr:x>
      <cdr:y>0.97492</cdr:y>
    </cdr:to>
    <cdr:sp macro="" textlink="">
      <cdr:nvSpPr>
        <cdr:cNvPr id="3" name="TextBox 1"/>
        <cdr:cNvSpPr txBox="1"/>
      </cdr:nvSpPr>
      <cdr:spPr>
        <a:xfrm xmlns:a="http://schemas.openxmlformats.org/drawingml/2006/main">
          <a:off x="542924" y="2346497"/>
          <a:ext cx="2657475" cy="24431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ctr"/>
          <a:r>
            <a:rPr lang="en-CA" sz="1100" b="1"/>
            <a:t>Number of training positions</a:t>
          </a:r>
        </a:p>
      </cdr:txBody>
    </cdr:sp>
  </cdr:relSizeAnchor>
  <cdr:relSizeAnchor xmlns:cdr="http://schemas.openxmlformats.org/drawingml/2006/chartDrawing">
    <cdr:from>
      <cdr:x>0.02865</cdr:x>
      <cdr:y>0.1828</cdr:y>
    </cdr:from>
    <cdr:to>
      <cdr:x>0.101</cdr:x>
      <cdr:y>0.73966</cdr:y>
    </cdr:to>
    <cdr:sp macro="" textlink="">
      <cdr:nvSpPr>
        <cdr:cNvPr id="4" name="TextBox 2"/>
        <cdr:cNvSpPr txBox="1"/>
      </cdr:nvSpPr>
      <cdr:spPr>
        <a:xfrm xmlns:a="http://schemas.openxmlformats.org/drawingml/2006/main">
          <a:off x="104775" y="485775"/>
          <a:ext cx="264628" cy="14798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ctr"/>
          <a:r>
            <a:rPr lang="en-CA" sz="1100" b="1"/>
            <a:t>RI / SI</a:t>
          </a:r>
        </a:p>
      </cdr:txBody>
    </cdr:sp>
  </cdr:relSizeAnchor>
</c:userShapes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0.13978</cdr:x>
      <cdr:y>0.85326</cdr:y>
    </cdr:from>
    <cdr:to>
      <cdr:x>0.86022</cdr:x>
      <cdr:y>0.97235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495300" y="1763628"/>
          <a:ext cx="2552700" cy="24614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en-CA" sz="1100" b="1"/>
            <a:t>Number of testing positions</a:t>
          </a:r>
          <a:r>
            <a:rPr lang="en-CA" sz="1100" b="1" baseline="0"/>
            <a:t> </a:t>
          </a:r>
          <a:endParaRPr lang="en-CA" sz="1100" b="1"/>
        </a:p>
      </cdr:txBody>
    </cdr:sp>
  </cdr:relSizeAnchor>
  <cdr:relSizeAnchor xmlns:cdr="http://schemas.openxmlformats.org/drawingml/2006/chartDrawing">
    <cdr:from>
      <cdr:x>0</cdr:x>
      <cdr:y>0.33641</cdr:y>
    </cdr:from>
    <cdr:to>
      <cdr:x>0.0457</cdr:x>
      <cdr:y>0.58525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0" y="695326"/>
          <a:ext cx="161925" cy="5143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vert="vert270" wrap="square" rtlCol="0"/>
        <a:lstStyle xmlns:a="http://schemas.openxmlformats.org/drawingml/2006/main"/>
        <a:p xmlns:a="http://schemas.openxmlformats.org/drawingml/2006/main">
          <a:r>
            <a:rPr lang="en-CA" sz="1100" b="1"/>
            <a:t>SI / RI</a:t>
          </a:r>
        </a:p>
      </cdr:txBody>
    </cdr:sp>
  </cdr:relSizeAnchor>
</c:userShapes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352425</xdr:colOff>
      <xdr:row>13</xdr:row>
      <xdr:rowOff>38100</xdr:rowOff>
    </xdr:from>
    <xdr:to>
      <xdr:col>6</xdr:col>
      <xdr:colOff>352425</xdr:colOff>
      <xdr:row>27</xdr:row>
      <xdr:rowOff>76199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447676</xdr:colOff>
      <xdr:row>13</xdr:row>
      <xdr:rowOff>57149</xdr:rowOff>
    </xdr:from>
    <xdr:to>
      <xdr:col>12</xdr:col>
      <xdr:colOff>447676</xdr:colOff>
      <xdr:row>27</xdr:row>
      <xdr:rowOff>47624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76199</xdr:colOff>
      <xdr:row>12</xdr:row>
      <xdr:rowOff>190499</xdr:rowOff>
    </xdr:from>
    <xdr:to>
      <xdr:col>19</xdr:col>
      <xdr:colOff>333374</xdr:colOff>
      <xdr:row>26</xdr:row>
      <xdr:rowOff>161924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171450</xdr:colOff>
      <xdr:row>63</xdr:row>
      <xdr:rowOff>152399</xdr:rowOff>
    </xdr:from>
    <xdr:to>
      <xdr:col>12</xdr:col>
      <xdr:colOff>419100</xdr:colOff>
      <xdr:row>78</xdr:row>
      <xdr:rowOff>142874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0.30625</cdr:x>
      <cdr:y>0.03472</cdr:y>
    </cdr:from>
    <cdr:to>
      <cdr:x>0.76458</cdr:x>
      <cdr:y>0.125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400175" y="95250"/>
          <a:ext cx="2095500" cy="2476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 Separability Index</a:t>
          </a:r>
        </a:p>
        <a:p xmlns:a="http://schemas.openxmlformats.org/drawingml/2006/main">
          <a:endParaRPr lang="en-CA" sz="1100"/>
        </a:p>
      </cdr:txBody>
    </cdr: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0.3125</cdr:x>
      <cdr:y>0.00694</cdr:y>
    </cdr:from>
    <cdr:to>
      <cdr:x>0.77083</cdr:x>
      <cdr:y>0.09722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428750" y="19050"/>
          <a:ext cx="2095485" cy="24765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n-CA" sz="1100" b="1"/>
            <a:t>Class Repeatability Index</a:t>
          </a:r>
        </a:p>
        <a:p xmlns:a="http://schemas.openxmlformats.org/drawingml/2006/main">
          <a:endParaRPr lang="en-CA" sz="1100"/>
        </a:p>
      </cdr:txBody>
    </cdr:sp>
  </cdr:relSizeAnchor>
</c:userShapes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352425</xdr:colOff>
      <xdr:row>13</xdr:row>
      <xdr:rowOff>38100</xdr:rowOff>
    </xdr:from>
    <xdr:to>
      <xdr:col>6</xdr:col>
      <xdr:colOff>352425</xdr:colOff>
      <xdr:row>27</xdr:row>
      <xdr:rowOff>76199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447676</xdr:colOff>
      <xdr:row>13</xdr:row>
      <xdr:rowOff>57149</xdr:rowOff>
    </xdr:from>
    <xdr:to>
      <xdr:col>12</xdr:col>
      <xdr:colOff>447676</xdr:colOff>
      <xdr:row>27</xdr:row>
      <xdr:rowOff>47624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19049</xdr:colOff>
      <xdr:row>13</xdr:row>
      <xdr:rowOff>57149</xdr:rowOff>
    </xdr:from>
    <xdr:to>
      <xdr:col>19</xdr:col>
      <xdr:colOff>276224</xdr:colOff>
      <xdr:row>27</xdr:row>
      <xdr:rowOff>28574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171450</xdr:colOff>
      <xdr:row>69</xdr:row>
      <xdr:rowOff>152399</xdr:rowOff>
    </xdr:from>
    <xdr:to>
      <xdr:col>12</xdr:col>
      <xdr:colOff>419100</xdr:colOff>
      <xdr:row>84</xdr:row>
      <xdr:rowOff>142874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0.32234</cdr:x>
      <cdr:y>0.86616</cdr:y>
    </cdr:from>
    <cdr:to>
      <cdr:x>0.79528</cdr:x>
      <cdr:y>0.97817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169788" y="1889290"/>
          <a:ext cx="1716287" cy="24431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 b="1"/>
            <a:t>Number of Classifiers</a:t>
          </a:r>
        </a:p>
      </cdr:txBody>
    </cdr:sp>
  </cdr:relSizeAnchor>
  <cdr:relSizeAnchor xmlns:cdr="http://schemas.openxmlformats.org/drawingml/2006/chartDrawing">
    <cdr:from>
      <cdr:x>0.00154</cdr:x>
      <cdr:y>0.0917</cdr:y>
    </cdr:from>
    <cdr:to>
      <cdr:x>0.07446</cdr:x>
      <cdr:y>0.77015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5596" y="200025"/>
          <a:ext cx="264616" cy="147984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vert="vert270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Classification Accuracy</a:t>
          </a:r>
        </a:p>
      </cdr:txBody>
    </cdr: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0.30625</cdr:x>
      <cdr:y>0.03472</cdr:y>
    </cdr:from>
    <cdr:to>
      <cdr:x>0.76458</cdr:x>
      <cdr:y>0.125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400175" y="95250"/>
          <a:ext cx="2095500" cy="2476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 Separability Index</a:t>
          </a:r>
        </a:p>
        <a:p xmlns:a="http://schemas.openxmlformats.org/drawingml/2006/main">
          <a:endParaRPr lang="en-CA" sz="1100"/>
        </a:p>
      </cdr:txBody>
    </cdr:sp>
  </cdr:relSizeAnchor>
</c:userShapes>
</file>

<file path=xl/drawings/drawing21.xml><?xml version="1.0" encoding="utf-8"?>
<c:userShapes xmlns:c="http://schemas.openxmlformats.org/drawingml/2006/chart">
  <cdr:relSizeAnchor xmlns:cdr="http://schemas.openxmlformats.org/drawingml/2006/chartDrawing">
    <cdr:from>
      <cdr:x>0.3125</cdr:x>
      <cdr:y>0.00694</cdr:y>
    </cdr:from>
    <cdr:to>
      <cdr:x>0.77083</cdr:x>
      <cdr:y>0.09722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428750" y="19050"/>
          <a:ext cx="2095485" cy="24765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n-CA" sz="1100" b="1"/>
            <a:t>Class Repeatability Index</a:t>
          </a:r>
        </a:p>
        <a:p xmlns:a="http://schemas.openxmlformats.org/drawingml/2006/main">
          <a:endParaRPr lang="en-CA" sz="1100"/>
        </a:p>
      </cdr:txBody>
    </cdr:sp>
  </cdr:relSizeAnchor>
</c:userShapes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457201</xdr:colOff>
      <xdr:row>0</xdr:row>
      <xdr:rowOff>90635</xdr:rowOff>
    </xdr:from>
    <xdr:to>
      <xdr:col>15</xdr:col>
      <xdr:colOff>561975</xdr:colOff>
      <xdr:row>5</xdr:row>
      <xdr:rowOff>80815</xdr:rowOff>
    </xdr:to>
    <xdr:pic>
      <xdr:nvPicPr>
        <xdr:cNvPr id="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210801" y="9063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495300</xdr:colOff>
      <xdr:row>7</xdr:row>
      <xdr:rowOff>47625</xdr:rowOff>
    </xdr:from>
    <xdr:to>
      <xdr:col>15</xdr:col>
      <xdr:colOff>600074</xdr:colOff>
      <xdr:row>12</xdr:row>
      <xdr:rowOff>37805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248900" y="138112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457200</xdr:colOff>
      <xdr:row>14</xdr:row>
      <xdr:rowOff>57150</xdr:rowOff>
    </xdr:from>
    <xdr:to>
      <xdr:col>15</xdr:col>
      <xdr:colOff>561974</xdr:colOff>
      <xdr:row>19</xdr:row>
      <xdr:rowOff>47330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210800" y="2724150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504825</xdr:colOff>
      <xdr:row>22</xdr:row>
      <xdr:rowOff>66675</xdr:rowOff>
    </xdr:from>
    <xdr:to>
      <xdr:col>15</xdr:col>
      <xdr:colOff>609599</xdr:colOff>
      <xdr:row>27</xdr:row>
      <xdr:rowOff>56855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258425" y="425767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485775</xdr:colOff>
      <xdr:row>31</xdr:row>
      <xdr:rowOff>76200</xdr:rowOff>
    </xdr:from>
    <xdr:to>
      <xdr:col>15</xdr:col>
      <xdr:colOff>590549</xdr:colOff>
      <xdr:row>36</xdr:row>
      <xdr:rowOff>66380</xdr:rowOff>
    </xdr:to>
    <xdr:pic>
      <xdr:nvPicPr>
        <xdr:cNvPr id="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239375" y="5981700"/>
          <a:ext cx="714374" cy="942680"/>
        </a:xfrm>
        <a:prstGeom prst="rect">
          <a:avLst/>
        </a:prstGeom>
        <a:noFill/>
      </xdr:spPr>
    </xdr:pic>
    <xdr:clientData/>
  </xdr:twoCellAnchor>
  <xdr:twoCellAnchor>
    <xdr:from>
      <xdr:col>6</xdr:col>
      <xdr:colOff>523875</xdr:colOff>
      <xdr:row>15</xdr:row>
      <xdr:rowOff>85725</xdr:rowOff>
    </xdr:from>
    <xdr:to>
      <xdr:col>12</xdr:col>
      <xdr:colOff>590551</xdr:colOff>
      <xdr:row>28</xdr:row>
      <xdr:rowOff>123826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551889</xdr:colOff>
      <xdr:row>9</xdr:row>
      <xdr:rowOff>28574</xdr:rowOff>
    </xdr:from>
    <xdr:to>
      <xdr:col>13</xdr:col>
      <xdr:colOff>152400</xdr:colOff>
      <xdr:row>22</xdr:row>
      <xdr:rowOff>68915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504825</xdr:colOff>
      <xdr:row>15</xdr:row>
      <xdr:rowOff>66675</xdr:rowOff>
    </xdr:from>
    <xdr:to>
      <xdr:col>11</xdr:col>
      <xdr:colOff>200025</xdr:colOff>
      <xdr:row>29</xdr:row>
      <xdr:rowOff>142875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247650</xdr:colOff>
      <xdr:row>9</xdr:row>
      <xdr:rowOff>114300</xdr:rowOff>
    </xdr:from>
    <xdr:to>
      <xdr:col>10</xdr:col>
      <xdr:colOff>552450</xdr:colOff>
      <xdr:row>24</xdr:row>
      <xdr:rowOff>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552450</xdr:colOff>
      <xdr:row>3</xdr:row>
      <xdr:rowOff>133350</xdr:rowOff>
    </xdr:from>
    <xdr:to>
      <xdr:col>18</xdr:col>
      <xdr:colOff>209550</xdr:colOff>
      <xdr:row>15</xdr:row>
      <xdr:rowOff>66675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390524</xdr:colOff>
      <xdr:row>3</xdr:row>
      <xdr:rowOff>47625</xdr:rowOff>
    </xdr:from>
    <xdr:to>
      <xdr:col>13</xdr:col>
      <xdr:colOff>38099</xdr:colOff>
      <xdr:row>12</xdr:row>
      <xdr:rowOff>66675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371474</xdr:colOff>
      <xdr:row>14</xdr:row>
      <xdr:rowOff>152400</xdr:rowOff>
    </xdr:from>
    <xdr:to>
      <xdr:col>13</xdr:col>
      <xdr:colOff>38099</xdr:colOff>
      <xdr:row>24</xdr:row>
      <xdr:rowOff>57150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314325</xdr:colOff>
      <xdr:row>27</xdr:row>
      <xdr:rowOff>28574</xdr:rowOff>
    </xdr:from>
    <xdr:to>
      <xdr:col>13</xdr:col>
      <xdr:colOff>76200</xdr:colOff>
      <xdr:row>36</xdr:row>
      <xdr:rowOff>95249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333375</xdr:colOff>
      <xdr:row>39</xdr:row>
      <xdr:rowOff>161925</xdr:rowOff>
    </xdr:from>
    <xdr:to>
      <xdr:col>13</xdr:col>
      <xdr:colOff>104775</xdr:colOff>
      <xdr:row>49</xdr:row>
      <xdr:rowOff>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342900</xdr:colOff>
      <xdr:row>51</xdr:row>
      <xdr:rowOff>95250</xdr:rowOff>
    </xdr:from>
    <xdr:to>
      <xdr:col>13</xdr:col>
      <xdr:colOff>47625</xdr:colOff>
      <xdr:row>60</xdr:row>
      <xdr:rowOff>85725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103415</xdr:colOff>
      <xdr:row>1</xdr:row>
      <xdr:rowOff>144732</xdr:rowOff>
    </xdr:from>
    <xdr:to>
      <xdr:col>33</xdr:col>
      <xdr:colOff>338942</xdr:colOff>
      <xdr:row>67</xdr:row>
      <xdr:rowOff>40822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7</xdr:col>
      <xdr:colOff>295275</xdr:colOff>
      <xdr:row>62</xdr:row>
      <xdr:rowOff>85725</xdr:rowOff>
    </xdr:from>
    <xdr:to>
      <xdr:col>13</xdr:col>
      <xdr:colOff>66675</xdr:colOff>
      <xdr:row>72</xdr:row>
      <xdr:rowOff>57150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314324</xdr:colOff>
      <xdr:row>75</xdr:row>
      <xdr:rowOff>85725</xdr:rowOff>
    </xdr:from>
    <xdr:to>
      <xdr:col>13</xdr:col>
      <xdr:colOff>38099</xdr:colOff>
      <xdr:row>84</xdr:row>
      <xdr:rowOff>47625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7</xdr:col>
      <xdr:colOff>333374</xdr:colOff>
      <xdr:row>88</xdr:row>
      <xdr:rowOff>133349</xdr:rowOff>
    </xdr:from>
    <xdr:to>
      <xdr:col>12</xdr:col>
      <xdr:colOff>581025</xdr:colOff>
      <xdr:row>97</xdr:row>
      <xdr:rowOff>161924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0.24746</cdr:x>
      <cdr:y>0.84175</cdr:y>
    </cdr:from>
    <cdr:to>
      <cdr:x>0.62475</cdr:x>
      <cdr:y>0.91246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162050" y="2381251"/>
          <a:ext cx="1771650" cy="2000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 b="1"/>
            <a:t>Number of Subdivisions</a:t>
          </a:r>
        </a:p>
      </cdr:txBody>
    </cdr:sp>
  </cdr:relSizeAnchor>
  <cdr:relSizeAnchor xmlns:cdr="http://schemas.openxmlformats.org/drawingml/2006/chartDrawing">
    <cdr:from>
      <cdr:x>0.03043</cdr:x>
      <cdr:y>0.22222</cdr:y>
    </cdr:from>
    <cdr:to>
      <cdr:x>0.08114</cdr:x>
      <cdr:y>0.71044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142875" y="628651"/>
          <a:ext cx="238125" cy="13811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vert="vert270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Classification Error</a:t>
          </a:r>
        </a:p>
      </cdr:txBody>
    </cdr:sp>
  </cdr:relSizeAnchor>
</c:userShapes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9525</xdr:colOff>
      <xdr:row>8</xdr:row>
      <xdr:rowOff>38100</xdr:rowOff>
    </xdr:from>
    <xdr:to>
      <xdr:col>3</xdr:col>
      <xdr:colOff>9525</xdr:colOff>
      <xdr:row>18</xdr:row>
      <xdr:rowOff>161925</xdr:rowOff>
    </xdr:to>
    <xdr:cxnSp macro="">
      <xdr:nvCxnSpPr>
        <xdr:cNvPr id="8" name="Straight Arrow Connector 7"/>
        <xdr:cNvCxnSpPr/>
      </xdr:nvCxnSpPr>
      <xdr:spPr>
        <a:xfrm flipV="1">
          <a:off x="1838325" y="1562100"/>
          <a:ext cx="0" cy="2028825"/>
        </a:xfrm>
        <a:prstGeom prst="straightConnector1">
          <a:avLst/>
        </a:prstGeom>
        <a:ln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352425</xdr:colOff>
      <xdr:row>17</xdr:row>
      <xdr:rowOff>180975</xdr:rowOff>
    </xdr:from>
    <xdr:to>
      <xdr:col>6</xdr:col>
      <xdr:colOff>266700</xdr:colOff>
      <xdr:row>17</xdr:row>
      <xdr:rowOff>180975</xdr:rowOff>
    </xdr:to>
    <xdr:cxnSp macro="">
      <xdr:nvCxnSpPr>
        <xdr:cNvPr id="10" name="Straight Arrow Connector 9"/>
        <xdr:cNvCxnSpPr/>
      </xdr:nvCxnSpPr>
      <xdr:spPr>
        <a:xfrm>
          <a:off x="1571625" y="3419475"/>
          <a:ext cx="2352675" cy="0"/>
        </a:xfrm>
        <a:prstGeom prst="straightConnector1">
          <a:avLst/>
        </a:prstGeom>
        <a:ln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95250</xdr:colOff>
      <xdr:row>18</xdr:row>
      <xdr:rowOff>9525</xdr:rowOff>
    </xdr:from>
    <xdr:to>
      <xdr:col>6</xdr:col>
      <xdr:colOff>180975</xdr:colOff>
      <xdr:row>19</xdr:row>
      <xdr:rowOff>57150</xdr:rowOff>
    </xdr:to>
    <xdr:sp macro="" textlink="">
      <xdr:nvSpPr>
        <xdr:cNvPr id="11" name="TextBox 10"/>
        <xdr:cNvSpPr txBox="1"/>
      </xdr:nvSpPr>
      <xdr:spPr>
        <a:xfrm>
          <a:off x="1924050" y="3438525"/>
          <a:ext cx="1914525" cy="23812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CA" sz="1200" b="1"/>
            <a:t>EMG Feature 1</a:t>
          </a:r>
        </a:p>
      </xdr:txBody>
    </xdr:sp>
    <xdr:clientData/>
  </xdr:twoCellAnchor>
  <xdr:twoCellAnchor>
    <xdr:from>
      <xdr:col>2</xdr:col>
      <xdr:colOff>276226</xdr:colOff>
      <xdr:row>10</xdr:row>
      <xdr:rowOff>1</xdr:rowOff>
    </xdr:from>
    <xdr:to>
      <xdr:col>3</xdr:col>
      <xdr:colOff>9526</xdr:colOff>
      <xdr:row>15</xdr:row>
      <xdr:rowOff>171451</xdr:rowOff>
    </xdr:to>
    <xdr:sp macro="" textlink="">
      <xdr:nvSpPr>
        <xdr:cNvPr id="12" name="TextBox 11"/>
        <xdr:cNvSpPr txBox="1"/>
      </xdr:nvSpPr>
      <xdr:spPr>
        <a:xfrm>
          <a:off x="1495426" y="1905001"/>
          <a:ext cx="342900" cy="11239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vert="vert270" wrap="square" rtlCol="0" anchor="t"/>
        <a:lstStyle/>
        <a:p>
          <a:pPr algn="ctr"/>
          <a:r>
            <a:rPr lang="en-CA" sz="1200" b="1"/>
            <a:t>EMG Feature 2</a:t>
          </a:r>
        </a:p>
      </xdr:txBody>
    </xdr:sp>
    <xdr:clientData/>
  </xdr:twoCellAnchor>
  <xdr:twoCellAnchor>
    <xdr:from>
      <xdr:col>4</xdr:col>
      <xdr:colOff>4556</xdr:colOff>
      <xdr:row>11</xdr:row>
      <xdr:rowOff>149087</xdr:rowOff>
    </xdr:from>
    <xdr:to>
      <xdr:col>4</xdr:col>
      <xdr:colOff>588893</xdr:colOff>
      <xdr:row>15</xdr:row>
      <xdr:rowOff>149087</xdr:rowOff>
    </xdr:to>
    <xdr:sp macro="" textlink="">
      <xdr:nvSpPr>
        <xdr:cNvPr id="13" name="Oval 12"/>
        <xdr:cNvSpPr/>
      </xdr:nvSpPr>
      <xdr:spPr>
        <a:xfrm rot="1370766">
          <a:off x="2448211" y="2244587"/>
          <a:ext cx="584337" cy="762000"/>
        </a:xfrm>
        <a:prstGeom prst="ellipse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lang="en-CA" sz="1100"/>
        </a:p>
      </xdr:txBody>
    </xdr:sp>
    <xdr:clientData/>
  </xdr:twoCellAnchor>
  <xdr:twoCellAnchor>
    <xdr:from>
      <xdr:col>4</xdr:col>
      <xdr:colOff>109928</xdr:colOff>
      <xdr:row>13</xdr:row>
      <xdr:rowOff>6212</xdr:rowOff>
    </xdr:from>
    <xdr:to>
      <xdr:col>4</xdr:col>
      <xdr:colOff>512259</xdr:colOff>
      <xdr:row>14</xdr:row>
      <xdr:rowOff>63362</xdr:rowOff>
    </xdr:to>
    <xdr:sp macro="" textlink="">
      <xdr:nvSpPr>
        <xdr:cNvPr id="14" name="TextBox 13"/>
        <xdr:cNvSpPr txBox="1"/>
      </xdr:nvSpPr>
      <xdr:spPr>
        <a:xfrm>
          <a:off x="2553583" y="2482712"/>
          <a:ext cx="402331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200" b="1"/>
            <a:t>P1</a:t>
          </a:r>
        </a:p>
      </xdr:txBody>
    </xdr:sp>
    <xdr:clientData/>
  </xdr:twoCellAnchor>
  <xdr:twoCellAnchor>
    <xdr:from>
      <xdr:col>3</xdr:col>
      <xdr:colOff>541520</xdr:colOff>
      <xdr:row>9</xdr:row>
      <xdr:rowOff>144952</xdr:rowOff>
    </xdr:from>
    <xdr:to>
      <xdr:col>4</xdr:col>
      <xdr:colOff>427392</xdr:colOff>
      <xdr:row>13</xdr:row>
      <xdr:rowOff>106852</xdr:rowOff>
    </xdr:to>
    <xdr:grpSp>
      <xdr:nvGrpSpPr>
        <xdr:cNvPr id="28" name="Group 27"/>
        <xdr:cNvGrpSpPr/>
      </xdr:nvGrpSpPr>
      <xdr:grpSpPr>
        <a:xfrm>
          <a:off x="2378484" y="1859452"/>
          <a:ext cx="498194" cy="723900"/>
          <a:chOff x="2537628" y="1710365"/>
          <a:chExt cx="498785" cy="723900"/>
        </a:xfrm>
      </xdr:grpSpPr>
      <xdr:sp macro="" textlink="">
        <xdr:nvSpPr>
          <xdr:cNvPr id="16" name="Oval 15"/>
          <xdr:cNvSpPr/>
        </xdr:nvSpPr>
        <xdr:spPr>
          <a:xfrm rot="3684575">
            <a:off x="2425071" y="1822922"/>
            <a:ext cx="723900" cy="498785"/>
          </a:xfrm>
          <a:prstGeom prst="ellipse">
            <a:avLst/>
          </a:prstGeom>
          <a:solidFill>
            <a:schemeClr val="bg1">
              <a:lumMod val="85000"/>
              <a:alpha val="14000"/>
            </a:schemeClr>
          </a:solidFill>
          <a:ln>
            <a:prstDash val="dash"/>
          </a:ln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algn="ctr"/>
            <a:endParaRPr lang="en-CA" sz="1100"/>
          </a:p>
        </xdr:txBody>
      </xdr:sp>
      <xdr:sp macro="" textlink="">
        <xdr:nvSpPr>
          <xdr:cNvPr id="19" name="TextBox 18"/>
          <xdr:cNvSpPr txBox="1"/>
        </xdr:nvSpPr>
        <xdr:spPr>
          <a:xfrm>
            <a:off x="2594527" y="1924050"/>
            <a:ext cx="400050" cy="2476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CA" sz="1200" b="1"/>
              <a:t>P3</a:t>
            </a:r>
          </a:p>
        </xdr:txBody>
      </xdr:sp>
    </xdr:grpSp>
    <xdr:clientData/>
  </xdr:twoCellAnchor>
  <xdr:twoCellAnchor>
    <xdr:from>
      <xdr:col>3</xdr:col>
      <xdr:colOff>306894</xdr:colOff>
      <xdr:row>13</xdr:row>
      <xdr:rowOff>104741</xdr:rowOff>
    </xdr:from>
    <xdr:to>
      <xdr:col>4</xdr:col>
      <xdr:colOff>273688</xdr:colOff>
      <xdr:row>17</xdr:row>
      <xdr:rowOff>117338</xdr:rowOff>
    </xdr:to>
    <xdr:sp macro="" textlink="">
      <xdr:nvSpPr>
        <xdr:cNvPr id="17" name="Oval 16"/>
        <xdr:cNvSpPr/>
      </xdr:nvSpPr>
      <xdr:spPr>
        <a:xfrm rot="1328883">
          <a:off x="2139635" y="2581241"/>
          <a:ext cx="577708" cy="774597"/>
        </a:xfrm>
        <a:prstGeom prst="ellipse">
          <a:avLst/>
        </a:prstGeom>
        <a:solidFill>
          <a:schemeClr val="bg1">
            <a:lumMod val="85000"/>
            <a:alpha val="14000"/>
          </a:schemeClr>
        </a:solidFill>
        <a:ln>
          <a:prstDash val="dash"/>
        </a:ln>
      </xdr:spPr>
      <xdr:style>
        <a:lnRef idx="1">
          <a:schemeClr val="dk1"/>
        </a:lnRef>
        <a:fillRef idx="2">
          <a:schemeClr val="dk1"/>
        </a:fillRef>
        <a:effectRef idx="1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lang="en-CA" sz="1100"/>
        </a:p>
      </xdr:txBody>
    </xdr:sp>
    <xdr:clientData/>
  </xdr:twoCellAnchor>
  <xdr:twoCellAnchor>
    <xdr:from>
      <xdr:col>3</xdr:col>
      <xdr:colOff>423253</xdr:colOff>
      <xdr:row>15</xdr:row>
      <xdr:rowOff>15737</xdr:rowOff>
    </xdr:from>
    <xdr:to>
      <xdr:col>4</xdr:col>
      <xdr:colOff>214311</xdr:colOff>
      <xdr:row>16</xdr:row>
      <xdr:rowOff>72887</xdr:rowOff>
    </xdr:to>
    <xdr:sp macro="" textlink="">
      <xdr:nvSpPr>
        <xdr:cNvPr id="20" name="TextBox 19"/>
        <xdr:cNvSpPr txBox="1"/>
      </xdr:nvSpPr>
      <xdr:spPr>
        <a:xfrm>
          <a:off x="2255994" y="2873237"/>
          <a:ext cx="401972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200" b="1"/>
            <a:t>P4</a:t>
          </a:r>
        </a:p>
      </xdr:txBody>
    </xdr:sp>
    <xdr:clientData/>
  </xdr:twoCellAnchor>
  <xdr:twoCellAnchor>
    <xdr:from>
      <xdr:col>4</xdr:col>
      <xdr:colOff>329700</xdr:colOff>
      <xdr:row>10</xdr:row>
      <xdr:rowOff>166694</xdr:rowOff>
    </xdr:from>
    <xdr:to>
      <xdr:col>5</xdr:col>
      <xdr:colOff>444000</xdr:colOff>
      <xdr:row>14</xdr:row>
      <xdr:rowOff>34148</xdr:rowOff>
    </xdr:to>
    <xdr:sp macro="" textlink="">
      <xdr:nvSpPr>
        <xdr:cNvPr id="15" name="Oval 14"/>
        <xdr:cNvSpPr/>
      </xdr:nvSpPr>
      <xdr:spPr>
        <a:xfrm rot="1192329">
          <a:off x="2781352" y="2071694"/>
          <a:ext cx="727213" cy="629454"/>
        </a:xfrm>
        <a:prstGeom prst="ellipse">
          <a:avLst/>
        </a:prstGeom>
        <a:solidFill>
          <a:schemeClr val="bg1">
            <a:lumMod val="85000"/>
            <a:alpha val="14000"/>
          </a:schemeClr>
        </a:solidFill>
        <a:ln>
          <a:prstDash val="dash"/>
        </a:ln>
      </xdr:spPr>
      <xdr:style>
        <a:lnRef idx="1">
          <a:schemeClr val="dk1"/>
        </a:lnRef>
        <a:fillRef idx="2">
          <a:schemeClr val="dk1"/>
        </a:fillRef>
        <a:effectRef idx="1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algn="ctr"/>
          <a:endParaRPr lang="en-CA" sz="1100"/>
        </a:p>
      </xdr:txBody>
    </xdr:sp>
    <xdr:clientData/>
  </xdr:twoCellAnchor>
  <xdr:twoCellAnchor>
    <xdr:from>
      <xdr:col>4</xdr:col>
      <xdr:colOff>550794</xdr:colOff>
      <xdr:row>11</xdr:row>
      <xdr:rowOff>168137</xdr:rowOff>
    </xdr:from>
    <xdr:to>
      <xdr:col>5</xdr:col>
      <xdr:colOff>337931</xdr:colOff>
      <xdr:row>13</xdr:row>
      <xdr:rowOff>34787</xdr:rowOff>
    </xdr:to>
    <xdr:sp macro="" textlink="">
      <xdr:nvSpPr>
        <xdr:cNvPr id="18" name="TextBox 17"/>
        <xdr:cNvSpPr txBox="1"/>
      </xdr:nvSpPr>
      <xdr:spPr>
        <a:xfrm>
          <a:off x="3002446" y="2263637"/>
          <a:ext cx="400050" cy="247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200" b="1"/>
            <a:t>P2</a:t>
          </a:r>
        </a:p>
      </xdr:txBody>
    </xdr:sp>
    <xdr:clientData/>
  </xdr:twoCellAnchor>
  <xdr:twoCellAnchor>
    <xdr:from>
      <xdr:col>4</xdr:col>
      <xdr:colOff>447260</xdr:colOff>
      <xdr:row>7</xdr:row>
      <xdr:rowOff>182217</xdr:rowOff>
    </xdr:from>
    <xdr:to>
      <xdr:col>7</xdr:col>
      <xdr:colOff>36440</xdr:colOff>
      <xdr:row>10</xdr:row>
      <xdr:rowOff>28161</xdr:rowOff>
    </xdr:to>
    <xdr:grpSp>
      <xdr:nvGrpSpPr>
        <xdr:cNvPr id="37" name="Group 36"/>
        <xdr:cNvGrpSpPr/>
      </xdr:nvGrpSpPr>
      <xdr:grpSpPr>
        <a:xfrm>
          <a:off x="2896546" y="1515717"/>
          <a:ext cx="1426144" cy="417444"/>
          <a:chOff x="3031435" y="1507434"/>
          <a:chExt cx="1427919" cy="417444"/>
        </a:xfrm>
      </xdr:grpSpPr>
      <xdr:grpSp>
        <xdr:nvGrpSpPr>
          <xdr:cNvPr id="35" name="Group 34"/>
          <xdr:cNvGrpSpPr/>
        </xdr:nvGrpSpPr>
        <xdr:grpSpPr>
          <a:xfrm>
            <a:off x="3031435" y="1507434"/>
            <a:ext cx="1424609" cy="215348"/>
            <a:chOff x="3031435" y="1507434"/>
            <a:chExt cx="1424609" cy="215348"/>
          </a:xfrm>
        </xdr:grpSpPr>
        <xdr:sp macro="" textlink="">
          <xdr:nvSpPr>
            <xdr:cNvPr id="31" name="Rectangle 30"/>
            <xdr:cNvSpPr/>
          </xdr:nvSpPr>
          <xdr:spPr>
            <a:xfrm>
              <a:off x="3031435" y="1581978"/>
              <a:ext cx="207065" cy="99392"/>
            </a:xfrm>
            <a:prstGeom prst="rect">
              <a:avLst/>
            </a:prstGeom>
            <a:gradFill flip="none" rotWithShape="1">
              <a:gsLst>
                <a:gs pos="0">
                  <a:schemeClr val="accent1">
                    <a:tint val="50000"/>
                    <a:satMod val="300000"/>
                  </a:schemeClr>
                </a:gs>
                <a:gs pos="35000">
                  <a:schemeClr val="accent1">
                    <a:tint val="37000"/>
                    <a:satMod val="300000"/>
                  </a:schemeClr>
                </a:gs>
                <a:gs pos="100000">
                  <a:schemeClr val="accent1">
                    <a:tint val="15000"/>
                    <a:satMod val="350000"/>
                  </a:schemeClr>
                </a:gs>
              </a:gsLst>
              <a:lin ang="2700000" scaled="1"/>
              <a:tileRect/>
            </a:gradFill>
          </xdr:spPr>
          <xdr:style>
            <a:lnRef idx="1">
              <a:schemeClr val="accent1"/>
            </a:lnRef>
            <a:fillRef idx="2">
              <a:schemeClr val="accent1"/>
            </a:fillRef>
            <a:effectRef idx="1">
              <a:schemeClr val="accent1"/>
            </a:effectRef>
            <a:fontRef idx="minor">
              <a:schemeClr val="dk1"/>
            </a:fontRef>
          </xdr:style>
          <xdr:txBody>
            <a:bodyPr vertOverflow="clip" rtlCol="0" anchor="ctr"/>
            <a:lstStyle/>
            <a:p>
              <a:pPr algn="ctr"/>
              <a:endParaRPr lang="en-CA" sz="1100"/>
            </a:p>
          </xdr:txBody>
        </xdr:sp>
        <xdr:sp macro="" textlink="">
          <xdr:nvSpPr>
            <xdr:cNvPr id="33" name="TextBox 32"/>
            <xdr:cNvSpPr txBox="1"/>
          </xdr:nvSpPr>
          <xdr:spPr>
            <a:xfrm>
              <a:off x="3205370" y="1507434"/>
              <a:ext cx="1250674" cy="21534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wrap="square" rtlCol="0" anchor="t"/>
            <a:lstStyle/>
            <a:p>
              <a:r>
                <a:rPr lang="en-CA" sz="1000"/>
                <a:t>Training Dataset</a:t>
              </a:r>
            </a:p>
          </xdr:txBody>
        </xdr:sp>
      </xdr:grpSp>
      <xdr:grpSp>
        <xdr:nvGrpSpPr>
          <xdr:cNvPr id="36" name="Group 35"/>
          <xdr:cNvGrpSpPr/>
        </xdr:nvGrpSpPr>
        <xdr:grpSpPr>
          <a:xfrm>
            <a:off x="3034748" y="1709530"/>
            <a:ext cx="1424606" cy="215348"/>
            <a:chOff x="3034748" y="1709530"/>
            <a:chExt cx="1424606" cy="215348"/>
          </a:xfrm>
        </xdr:grpSpPr>
        <xdr:sp macro="" textlink="">
          <xdr:nvSpPr>
            <xdr:cNvPr id="32" name="Rectangle 31"/>
            <xdr:cNvSpPr/>
          </xdr:nvSpPr>
          <xdr:spPr>
            <a:xfrm>
              <a:off x="3034748" y="1784075"/>
              <a:ext cx="207065" cy="99392"/>
            </a:xfrm>
            <a:prstGeom prst="rect">
              <a:avLst/>
            </a:prstGeom>
            <a:solidFill>
              <a:schemeClr val="bg1">
                <a:lumMod val="85000"/>
                <a:alpha val="14000"/>
              </a:schemeClr>
            </a:solidFill>
            <a:ln w="9525">
              <a:prstDash val="dash"/>
            </a:ln>
          </xdr:spPr>
          <xdr:style>
            <a:lnRef idx="1">
              <a:schemeClr val="dk1"/>
            </a:lnRef>
            <a:fillRef idx="2">
              <a:schemeClr val="dk1"/>
            </a:fillRef>
            <a:effectRef idx="1">
              <a:schemeClr val="dk1"/>
            </a:effectRef>
            <a:fontRef idx="minor">
              <a:schemeClr val="dk1"/>
            </a:fontRef>
          </xdr:style>
          <xdr:txBody>
            <a:bodyPr vertOverflow="clip" rtlCol="0" anchor="ctr"/>
            <a:lstStyle/>
            <a:p>
              <a:pPr algn="ctr"/>
              <a:endParaRPr lang="en-CA" sz="1100"/>
            </a:p>
          </xdr:txBody>
        </xdr:sp>
        <xdr:sp macro="" textlink="">
          <xdr:nvSpPr>
            <xdr:cNvPr id="34" name="TextBox 33"/>
            <xdr:cNvSpPr txBox="1"/>
          </xdr:nvSpPr>
          <xdr:spPr>
            <a:xfrm>
              <a:off x="3208680" y="1709530"/>
              <a:ext cx="1250674" cy="21534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wrap="square" rtlCol="0" anchor="t"/>
            <a:lstStyle/>
            <a:p>
              <a:r>
                <a:rPr lang="en-CA" sz="1000"/>
                <a:t>Testing Dataset</a:t>
              </a:r>
            </a:p>
          </xdr:txBody>
        </xdr:sp>
      </xdr:grpSp>
    </xdr:grpSp>
    <xdr:clientData/>
  </xdr:twoCellAnchor>
  <xdr:twoCellAnchor>
    <xdr:from>
      <xdr:col>4</xdr:col>
      <xdr:colOff>404573</xdr:colOff>
      <xdr:row>15</xdr:row>
      <xdr:rowOff>125832</xdr:rowOff>
    </xdr:from>
    <xdr:to>
      <xdr:col>6</xdr:col>
      <xdr:colOff>234461</xdr:colOff>
      <xdr:row>16</xdr:row>
      <xdr:rowOff>158963</xdr:rowOff>
    </xdr:to>
    <xdr:sp macro="" textlink="">
      <xdr:nvSpPr>
        <xdr:cNvPr id="38" name="TextBox 37"/>
        <xdr:cNvSpPr txBox="1"/>
      </xdr:nvSpPr>
      <xdr:spPr>
        <a:xfrm>
          <a:off x="2837111" y="2983332"/>
          <a:ext cx="1046158" cy="22363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100"/>
            <a:t>Motion Class A</a:t>
          </a:r>
        </a:p>
      </xdr:txBody>
    </xdr:sp>
    <xdr:clientData/>
  </xdr:twoCellAnchor>
  <xdr:twoCellAnchor>
    <xdr:from>
      <xdr:col>1</xdr:col>
      <xdr:colOff>364435</xdr:colOff>
      <xdr:row>23</xdr:row>
      <xdr:rowOff>140804</xdr:rowOff>
    </xdr:from>
    <xdr:to>
      <xdr:col>1</xdr:col>
      <xdr:colOff>364435</xdr:colOff>
      <xdr:row>32</xdr:row>
      <xdr:rowOff>57978</xdr:rowOff>
    </xdr:to>
    <xdr:cxnSp macro="">
      <xdr:nvCxnSpPr>
        <xdr:cNvPr id="40" name="Straight Arrow Connector 39"/>
        <xdr:cNvCxnSpPr/>
      </xdr:nvCxnSpPr>
      <xdr:spPr>
        <a:xfrm flipV="1">
          <a:off x="977348" y="4522304"/>
          <a:ext cx="0" cy="1631674"/>
        </a:xfrm>
        <a:prstGeom prst="straightConnector1">
          <a:avLst/>
        </a:prstGeom>
        <a:ln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215348</xdr:colOff>
      <xdr:row>31</xdr:row>
      <xdr:rowOff>107674</xdr:rowOff>
    </xdr:from>
    <xdr:to>
      <xdr:col>4</xdr:col>
      <xdr:colOff>256761</xdr:colOff>
      <xdr:row>31</xdr:row>
      <xdr:rowOff>107674</xdr:rowOff>
    </xdr:to>
    <xdr:cxnSp macro="">
      <xdr:nvCxnSpPr>
        <xdr:cNvPr id="42" name="Straight Arrow Connector 41"/>
        <xdr:cNvCxnSpPr/>
      </xdr:nvCxnSpPr>
      <xdr:spPr>
        <a:xfrm>
          <a:off x="828261" y="6013174"/>
          <a:ext cx="1880152" cy="0"/>
        </a:xfrm>
        <a:prstGeom prst="straightConnector1">
          <a:avLst/>
        </a:prstGeom>
        <a:ln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347869</xdr:colOff>
      <xdr:row>27</xdr:row>
      <xdr:rowOff>99391</xdr:rowOff>
    </xdr:from>
    <xdr:to>
      <xdr:col>5</xdr:col>
      <xdr:colOff>180975</xdr:colOff>
      <xdr:row>29</xdr:row>
      <xdr:rowOff>0</xdr:rowOff>
    </xdr:to>
    <xdr:sp macro="" textlink="">
      <xdr:nvSpPr>
        <xdr:cNvPr id="44" name="Right Arrow 43"/>
        <xdr:cNvSpPr/>
      </xdr:nvSpPr>
      <xdr:spPr>
        <a:xfrm>
          <a:off x="2791524" y="5242891"/>
          <a:ext cx="444020" cy="281609"/>
        </a:xfrm>
        <a:prstGeom prst="rightArrow">
          <a:avLst/>
        </a:prstGeom>
        <a:solidFill>
          <a:schemeClr val="accent1">
            <a:alpha val="13000"/>
          </a:schemeClr>
        </a:solidFill>
        <a:ln cmpd="thickThin"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CA" sz="1100"/>
        </a:p>
      </xdr:txBody>
    </xdr:sp>
    <xdr:clientData/>
  </xdr:twoCellAnchor>
  <xdr:twoCellAnchor>
    <xdr:from>
      <xdr:col>5</xdr:col>
      <xdr:colOff>566531</xdr:colOff>
      <xdr:row>23</xdr:row>
      <xdr:rowOff>135835</xdr:rowOff>
    </xdr:from>
    <xdr:to>
      <xdr:col>5</xdr:col>
      <xdr:colOff>566531</xdr:colOff>
      <xdr:row>32</xdr:row>
      <xdr:rowOff>53009</xdr:rowOff>
    </xdr:to>
    <xdr:cxnSp macro="">
      <xdr:nvCxnSpPr>
        <xdr:cNvPr id="45" name="Straight Arrow Connector 44"/>
        <xdr:cNvCxnSpPr/>
      </xdr:nvCxnSpPr>
      <xdr:spPr>
        <a:xfrm flipV="1">
          <a:off x="3631096" y="4517335"/>
          <a:ext cx="0" cy="1631674"/>
        </a:xfrm>
        <a:prstGeom prst="straightConnector1">
          <a:avLst/>
        </a:prstGeom>
        <a:ln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417444</xdr:colOff>
      <xdr:row>31</xdr:row>
      <xdr:rowOff>102705</xdr:rowOff>
    </xdr:from>
    <xdr:to>
      <xdr:col>8</xdr:col>
      <xdr:colOff>458857</xdr:colOff>
      <xdr:row>31</xdr:row>
      <xdr:rowOff>102705</xdr:rowOff>
    </xdr:to>
    <xdr:cxnSp macro="">
      <xdr:nvCxnSpPr>
        <xdr:cNvPr id="46" name="Straight Arrow Connector 45"/>
        <xdr:cNvCxnSpPr/>
      </xdr:nvCxnSpPr>
      <xdr:spPr>
        <a:xfrm>
          <a:off x="3482009" y="6008205"/>
          <a:ext cx="1880152" cy="0"/>
        </a:xfrm>
        <a:prstGeom prst="straightConnector1">
          <a:avLst/>
        </a:prstGeom>
        <a:ln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165652</xdr:colOff>
      <xdr:row>23</xdr:row>
      <xdr:rowOff>132522</xdr:rowOff>
    </xdr:from>
    <xdr:to>
      <xdr:col>9</xdr:col>
      <xdr:colOff>165652</xdr:colOff>
      <xdr:row>32</xdr:row>
      <xdr:rowOff>49696</xdr:rowOff>
    </xdr:to>
    <xdr:cxnSp macro="">
      <xdr:nvCxnSpPr>
        <xdr:cNvPr id="47" name="Straight Arrow Connector 46"/>
        <xdr:cNvCxnSpPr/>
      </xdr:nvCxnSpPr>
      <xdr:spPr>
        <a:xfrm flipV="1">
          <a:off x="5681869" y="4514022"/>
          <a:ext cx="0" cy="1631674"/>
        </a:xfrm>
        <a:prstGeom prst="straightConnector1">
          <a:avLst/>
        </a:prstGeom>
        <a:ln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16565</xdr:colOff>
      <xdr:row>31</xdr:row>
      <xdr:rowOff>99392</xdr:rowOff>
    </xdr:from>
    <xdr:to>
      <xdr:col>12</xdr:col>
      <xdr:colOff>57977</xdr:colOff>
      <xdr:row>31</xdr:row>
      <xdr:rowOff>99392</xdr:rowOff>
    </xdr:to>
    <xdr:cxnSp macro="">
      <xdr:nvCxnSpPr>
        <xdr:cNvPr id="48" name="Straight Arrow Connector 47"/>
        <xdr:cNvCxnSpPr/>
      </xdr:nvCxnSpPr>
      <xdr:spPr>
        <a:xfrm>
          <a:off x="5532782" y="6004892"/>
          <a:ext cx="1880152" cy="0"/>
        </a:xfrm>
        <a:prstGeom prst="straightConnector1">
          <a:avLst/>
        </a:prstGeom>
        <a:ln>
          <a:tailEnd type="arrow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306456</xdr:colOff>
      <xdr:row>31</xdr:row>
      <xdr:rowOff>74542</xdr:rowOff>
    </xdr:from>
    <xdr:to>
      <xdr:col>4</xdr:col>
      <xdr:colOff>392181</xdr:colOff>
      <xdr:row>32</xdr:row>
      <xdr:rowOff>122167</xdr:rowOff>
    </xdr:to>
    <xdr:sp macro="" textlink="">
      <xdr:nvSpPr>
        <xdr:cNvPr id="49" name="TextBox 48"/>
        <xdr:cNvSpPr txBox="1"/>
      </xdr:nvSpPr>
      <xdr:spPr>
        <a:xfrm>
          <a:off x="919369" y="5980042"/>
          <a:ext cx="1924464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CA" sz="1100" b="1"/>
            <a:t>EMG Feature 1</a:t>
          </a:r>
        </a:p>
      </xdr:txBody>
    </xdr:sp>
    <xdr:clientData/>
  </xdr:twoCellAnchor>
  <xdr:twoCellAnchor>
    <xdr:from>
      <xdr:col>5</xdr:col>
      <xdr:colOff>447261</xdr:colOff>
      <xdr:row>31</xdr:row>
      <xdr:rowOff>57977</xdr:rowOff>
    </xdr:from>
    <xdr:to>
      <xdr:col>8</xdr:col>
      <xdr:colOff>532986</xdr:colOff>
      <xdr:row>32</xdr:row>
      <xdr:rowOff>105602</xdr:rowOff>
    </xdr:to>
    <xdr:sp macro="" textlink="">
      <xdr:nvSpPr>
        <xdr:cNvPr id="51" name="TextBox 50"/>
        <xdr:cNvSpPr txBox="1"/>
      </xdr:nvSpPr>
      <xdr:spPr>
        <a:xfrm>
          <a:off x="3511826" y="5963477"/>
          <a:ext cx="1924464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CA" sz="1100" b="1"/>
            <a:t>EMG Feature 1</a:t>
          </a:r>
        </a:p>
      </xdr:txBody>
    </xdr:sp>
    <xdr:clientData/>
  </xdr:twoCellAnchor>
  <xdr:twoCellAnchor>
    <xdr:from>
      <xdr:col>9</xdr:col>
      <xdr:colOff>91109</xdr:colOff>
      <xdr:row>31</xdr:row>
      <xdr:rowOff>57978</xdr:rowOff>
    </xdr:from>
    <xdr:to>
      <xdr:col>12</xdr:col>
      <xdr:colOff>176833</xdr:colOff>
      <xdr:row>32</xdr:row>
      <xdr:rowOff>105603</xdr:rowOff>
    </xdr:to>
    <xdr:sp macro="" textlink="">
      <xdr:nvSpPr>
        <xdr:cNvPr id="52" name="TextBox 51"/>
        <xdr:cNvSpPr txBox="1"/>
      </xdr:nvSpPr>
      <xdr:spPr>
        <a:xfrm>
          <a:off x="5607326" y="5963478"/>
          <a:ext cx="1924464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CA" sz="1100" b="1"/>
            <a:t>EMG Feature 1</a:t>
          </a:r>
        </a:p>
      </xdr:txBody>
    </xdr:sp>
    <xdr:clientData/>
  </xdr:twoCellAnchor>
  <xdr:twoCellAnchor>
    <xdr:from>
      <xdr:col>1</xdr:col>
      <xdr:colOff>82826</xdr:colOff>
      <xdr:row>25</xdr:row>
      <xdr:rowOff>16565</xdr:rowOff>
    </xdr:from>
    <xdr:to>
      <xdr:col>1</xdr:col>
      <xdr:colOff>429039</xdr:colOff>
      <xdr:row>30</xdr:row>
      <xdr:rowOff>188015</xdr:rowOff>
    </xdr:to>
    <xdr:sp macro="" textlink="">
      <xdr:nvSpPr>
        <xdr:cNvPr id="53" name="TextBox 52"/>
        <xdr:cNvSpPr txBox="1"/>
      </xdr:nvSpPr>
      <xdr:spPr>
        <a:xfrm>
          <a:off x="695739" y="4779065"/>
          <a:ext cx="346213" cy="1123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vert="vert270" wrap="square" rtlCol="0" anchor="t"/>
        <a:lstStyle/>
        <a:p>
          <a:pPr algn="ctr"/>
          <a:r>
            <a:rPr lang="en-CA" sz="1100" b="1"/>
            <a:t>EMG Feature 2</a:t>
          </a:r>
        </a:p>
      </xdr:txBody>
    </xdr:sp>
    <xdr:clientData/>
  </xdr:twoCellAnchor>
  <xdr:twoCellAnchor>
    <xdr:from>
      <xdr:col>5</xdr:col>
      <xdr:colOff>273326</xdr:colOff>
      <xdr:row>25</xdr:row>
      <xdr:rowOff>1</xdr:rowOff>
    </xdr:from>
    <xdr:to>
      <xdr:col>6</xdr:col>
      <xdr:colOff>6626</xdr:colOff>
      <xdr:row>30</xdr:row>
      <xdr:rowOff>171451</xdr:rowOff>
    </xdr:to>
    <xdr:sp macro="" textlink="">
      <xdr:nvSpPr>
        <xdr:cNvPr id="54" name="TextBox 53"/>
        <xdr:cNvSpPr txBox="1"/>
      </xdr:nvSpPr>
      <xdr:spPr>
        <a:xfrm>
          <a:off x="3337891" y="4762501"/>
          <a:ext cx="346213" cy="1123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vert="vert270" wrap="square" rtlCol="0" anchor="t"/>
        <a:lstStyle/>
        <a:p>
          <a:pPr algn="ctr"/>
          <a:r>
            <a:rPr lang="en-CA" sz="1100" b="1"/>
            <a:t>EMG Feature 2</a:t>
          </a:r>
        </a:p>
      </xdr:txBody>
    </xdr:sp>
    <xdr:clientData/>
  </xdr:twoCellAnchor>
  <xdr:twoCellAnchor>
    <xdr:from>
      <xdr:col>8</xdr:col>
      <xdr:colOff>496958</xdr:colOff>
      <xdr:row>24</xdr:row>
      <xdr:rowOff>149087</xdr:rowOff>
    </xdr:from>
    <xdr:to>
      <xdr:col>9</xdr:col>
      <xdr:colOff>230258</xdr:colOff>
      <xdr:row>30</xdr:row>
      <xdr:rowOff>130037</xdr:rowOff>
    </xdr:to>
    <xdr:sp macro="" textlink="">
      <xdr:nvSpPr>
        <xdr:cNvPr id="55" name="TextBox 54"/>
        <xdr:cNvSpPr txBox="1"/>
      </xdr:nvSpPr>
      <xdr:spPr>
        <a:xfrm>
          <a:off x="5400262" y="4721087"/>
          <a:ext cx="346213" cy="11239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vert="vert270" wrap="square" rtlCol="0" anchor="t"/>
        <a:lstStyle/>
        <a:p>
          <a:pPr algn="ctr"/>
          <a:r>
            <a:rPr lang="en-CA" sz="1100" b="1"/>
            <a:t>EMG Feature 2</a:t>
          </a:r>
        </a:p>
      </xdr:txBody>
    </xdr:sp>
    <xdr:clientData/>
  </xdr:twoCellAnchor>
  <xdr:twoCellAnchor>
    <xdr:from>
      <xdr:col>1</xdr:col>
      <xdr:colOff>375859</xdr:colOff>
      <xdr:row>32</xdr:row>
      <xdr:rowOff>84539</xdr:rowOff>
    </xdr:from>
    <xdr:to>
      <xdr:col>4</xdr:col>
      <xdr:colOff>317881</xdr:colOff>
      <xdr:row>33</xdr:row>
      <xdr:rowOff>109387</xdr:rowOff>
    </xdr:to>
    <xdr:sp macro="" textlink="">
      <xdr:nvSpPr>
        <xdr:cNvPr id="56" name="TextBox 55"/>
        <xdr:cNvSpPr txBox="1"/>
      </xdr:nvSpPr>
      <xdr:spPr>
        <a:xfrm>
          <a:off x="986773" y="6180539"/>
          <a:ext cx="1774763" cy="2153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050"/>
            <a:t>Classifier trained in P1 &amp; P2</a:t>
          </a:r>
        </a:p>
      </xdr:txBody>
    </xdr:sp>
    <xdr:clientData/>
  </xdr:twoCellAnchor>
  <xdr:twoCellAnchor>
    <xdr:from>
      <xdr:col>6</xdr:col>
      <xdr:colOff>82826</xdr:colOff>
      <xdr:row>32</xdr:row>
      <xdr:rowOff>74543</xdr:rowOff>
    </xdr:from>
    <xdr:to>
      <xdr:col>9</xdr:col>
      <xdr:colOff>24848</xdr:colOff>
      <xdr:row>33</xdr:row>
      <xdr:rowOff>99391</xdr:rowOff>
    </xdr:to>
    <xdr:sp macro="" textlink="">
      <xdr:nvSpPr>
        <xdr:cNvPr id="57" name="TextBox 56"/>
        <xdr:cNvSpPr txBox="1"/>
      </xdr:nvSpPr>
      <xdr:spPr>
        <a:xfrm>
          <a:off x="3760304" y="6170543"/>
          <a:ext cx="1780761" cy="2153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050"/>
            <a:t>Classifier trained in P1</a:t>
          </a:r>
        </a:p>
      </xdr:txBody>
    </xdr:sp>
    <xdr:clientData/>
  </xdr:twoCellAnchor>
  <xdr:twoCellAnchor>
    <xdr:from>
      <xdr:col>9</xdr:col>
      <xdr:colOff>347871</xdr:colOff>
      <xdr:row>32</xdr:row>
      <xdr:rowOff>74543</xdr:rowOff>
    </xdr:from>
    <xdr:to>
      <xdr:col>12</xdr:col>
      <xdr:colOff>289892</xdr:colOff>
      <xdr:row>33</xdr:row>
      <xdr:rowOff>99391</xdr:rowOff>
    </xdr:to>
    <xdr:sp macro="" textlink="">
      <xdr:nvSpPr>
        <xdr:cNvPr id="58" name="TextBox 57"/>
        <xdr:cNvSpPr txBox="1"/>
      </xdr:nvSpPr>
      <xdr:spPr>
        <a:xfrm>
          <a:off x="5864088" y="6170543"/>
          <a:ext cx="1780761" cy="2153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050"/>
            <a:t>Classifier trained in P2</a:t>
          </a:r>
        </a:p>
      </xdr:txBody>
    </xdr:sp>
    <xdr:clientData/>
  </xdr:twoCellAnchor>
  <xdr:twoCellAnchor>
    <xdr:from>
      <xdr:col>1</xdr:col>
      <xdr:colOff>596348</xdr:colOff>
      <xdr:row>26</xdr:row>
      <xdr:rowOff>173934</xdr:rowOff>
    </xdr:from>
    <xdr:to>
      <xdr:col>3</xdr:col>
      <xdr:colOff>289890</xdr:colOff>
      <xdr:row>30</xdr:row>
      <xdr:rowOff>185060</xdr:rowOff>
    </xdr:to>
    <xdr:grpSp>
      <xdr:nvGrpSpPr>
        <xdr:cNvPr id="79" name="Group 78"/>
        <xdr:cNvGrpSpPr/>
      </xdr:nvGrpSpPr>
      <xdr:grpSpPr>
        <a:xfrm>
          <a:off x="1208669" y="5126934"/>
          <a:ext cx="918185" cy="773126"/>
          <a:chOff x="1203567" y="5126934"/>
          <a:chExt cx="907979" cy="773126"/>
        </a:xfrm>
      </xdr:grpSpPr>
      <xdr:sp macro="" textlink="">
        <xdr:nvSpPr>
          <xdr:cNvPr id="59" name="Oval 58"/>
          <xdr:cNvSpPr/>
        </xdr:nvSpPr>
        <xdr:spPr>
          <a:xfrm rot="893468">
            <a:off x="1203567" y="5201478"/>
            <a:ext cx="317328" cy="472109"/>
          </a:xfrm>
          <a:prstGeom prst="ellipse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62" name="Oval 61"/>
          <xdr:cNvSpPr/>
        </xdr:nvSpPr>
        <xdr:spPr>
          <a:xfrm>
            <a:off x="1636850" y="5126934"/>
            <a:ext cx="474696" cy="364435"/>
          </a:xfrm>
          <a:prstGeom prst="ellipse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64" name="Oval 63"/>
          <xdr:cNvSpPr/>
        </xdr:nvSpPr>
        <xdr:spPr>
          <a:xfrm rot="893468">
            <a:off x="1546140" y="5632577"/>
            <a:ext cx="404877" cy="267483"/>
          </a:xfrm>
          <a:prstGeom prst="ellipse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>
    <xdr:from>
      <xdr:col>2</xdr:col>
      <xdr:colOff>66260</xdr:colOff>
      <xdr:row>25</xdr:row>
      <xdr:rowOff>153711</xdr:rowOff>
    </xdr:from>
    <xdr:to>
      <xdr:col>3</xdr:col>
      <xdr:colOff>285530</xdr:colOff>
      <xdr:row>30</xdr:row>
      <xdr:rowOff>133011</xdr:rowOff>
    </xdr:to>
    <xdr:grpSp>
      <xdr:nvGrpSpPr>
        <xdr:cNvPr id="74" name="Group 73"/>
        <xdr:cNvGrpSpPr/>
      </xdr:nvGrpSpPr>
      <xdr:grpSpPr>
        <a:xfrm>
          <a:off x="1290903" y="4916211"/>
          <a:ext cx="831591" cy="931800"/>
          <a:chOff x="1288088" y="4916211"/>
          <a:chExt cx="830183" cy="931800"/>
        </a:xfrm>
      </xdr:grpSpPr>
      <xdr:sp macro="" textlink="">
        <xdr:nvSpPr>
          <xdr:cNvPr id="63" name="Oval 62"/>
          <xdr:cNvSpPr/>
        </xdr:nvSpPr>
        <xdr:spPr>
          <a:xfrm rot="4402440">
            <a:off x="1730384" y="5008715"/>
            <a:ext cx="480391" cy="295383"/>
          </a:xfrm>
          <a:prstGeom prst="ellipse">
            <a:avLst/>
          </a:prstGeom>
          <a:solidFill>
            <a:schemeClr val="bg1">
              <a:lumMod val="85000"/>
              <a:alpha val="14000"/>
            </a:schemeClr>
          </a:solidFill>
          <a:ln>
            <a:prstDash val="dash"/>
          </a:ln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65" name="Oval 64"/>
          <xdr:cNvSpPr/>
        </xdr:nvSpPr>
        <xdr:spPr>
          <a:xfrm rot="21120534">
            <a:off x="1705222" y="5458728"/>
            <a:ext cx="300798" cy="389283"/>
          </a:xfrm>
          <a:prstGeom prst="ellipse">
            <a:avLst/>
          </a:prstGeom>
          <a:solidFill>
            <a:schemeClr val="bg1">
              <a:lumMod val="85000"/>
              <a:alpha val="14000"/>
            </a:schemeClr>
          </a:solidFill>
          <a:ln>
            <a:prstDash val="dash"/>
          </a:ln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60" name="Oval 59"/>
          <xdr:cNvSpPr/>
        </xdr:nvSpPr>
        <xdr:spPr>
          <a:xfrm rot="19088017">
            <a:off x="1288088" y="5035827"/>
            <a:ext cx="356152" cy="472109"/>
          </a:xfrm>
          <a:prstGeom prst="ellipse">
            <a:avLst/>
          </a:prstGeom>
          <a:solidFill>
            <a:schemeClr val="bg1">
              <a:lumMod val="85000"/>
              <a:alpha val="14000"/>
            </a:schemeClr>
          </a:solidFill>
          <a:ln>
            <a:prstDash val="dash"/>
          </a:ln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>
    <xdr:from>
      <xdr:col>2</xdr:col>
      <xdr:colOff>24847</xdr:colOff>
      <xdr:row>26</xdr:row>
      <xdr:rowOff>173934</xdr:rowOff>
    </xdr:from>
    <xdr:to>
      <xdr:col>3</xdr:col>
      <xdr:colOff>323021</xdr:colOff>
      <xdr:row>30</xdr:row>
      <xdr:rowOff>149087</xdr:rowOff>
    </xdr:to>
    <xdr:grpSp>
      <xdr:nvGrpSpPr>
        <xdr:cNvPr id="84" name="Group 83"/>
        <xdr:cNvGrpSpPr/>
      </xdr:nvGrpSpPr>
      <xdr:grpSpPr>
        <a:xfrm>
          <a:off x="1249490" y="5126934"/>
          <a:ext cx="910495" cy="737153"/>
          <a:chOff x="1250673" y="5126934"/>
          <a:chExt cx="911087" cy="737153"/>
        </a:xfrm>
      </xdr:grpSpPr>
      <xdr:sp macro="" textlink="">
        <xdr:nvSpPr>
          <xdr:cNvPr id="66" name="TextBox 65"/>
          <xdr:cNvSpPr txBox="1"/>
        </xdr:nvSpPr>
        <xdr:spPr>
          <a:xfrm>
            <a:off x="1822171" y="5126934"/>
            <a:ext cx="339589" cy="25676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CA" sz="1100" b="1"/>
              <a:t>C1</a:t>
            </a:r>
          </a:p>
        </xdr:txBody>
      </xdr:sp>
      <xdr:sp macro="" textlink="">
        <xdr:nvSpPr>
          <xdr:cNvPr id="67" name="TextBox 66"/>
          <xdr:cNvSpPr txBox="1"/>
        </xdr:nvSpPr>
        <xdr:spPr>
          <a:xfrm>
            <a:off x="1673088" y="5607326"/>
            <a:ext cx="339589" cy="25676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CA" sz="1100" b="1"/>
              <a:t>C2</a:t>
            </a:r>
          </a:p>
        </xdr:txBody>
      </xdr:sp>
      <xdr:sp macro="" textlink="">
        <xdr:nvSpPr>
          <xdr:cNvPr id="68" name="TextBox 67"/>
          <xdr:cNvSpPr txBox="1"/>
        </xdr:nvSpPr>
        <xdr:spPr>
          <a:xfrm>
            <a:off x="1250673" y="5193196"/>
            <a:ext cx="339589" cy="25676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CA" sz="1100" b="1"/>
              <a:t>C3</a:t>
            </a:r>
          </a:p>
        </xdr:txBody>
      </xdr:sp>
    </xdr:grpSp>
    <xdr:clientData/>
  </xdr:twoCellAnchor>
  <xdr:twoCellAnchor>
    <xdr:from>
      <xdr:col>2</xdr:col>
      <xdr:colOff>533211</xdr:colOff>
      <xdr:row>23</xdr:row>
      <xdr:rowOff>156791</xdr:rowOff>
    </xdr:from>
    <xdr:to>
      <xdr:col>3</xdr:col>
      <xdr:colOff>81717</xdr:colOff>
      <xdr:row>24</xdr:row>
      <xdr:rowOff>44857</xdr:rowOff>
    </xdr:to>
    <xdr:sp macro="" textlink="">
      <xdr:nvSpPr>
        <xdr:cNvPr id="69" name="Rectangle 68"/>
        <xdr:cNvSpPr/>
      </xdr:nvSpPr>
      <xdr:spPr>
        <a:xfrm>
          <a:off x="1759037" y="4538291"/>
          <a:ext cx="161419" cy="78566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marL="0" indent="0" algn="ctr"/>
          <a:endParaRPr lang="en-CA" sz="1100">
            <a:solidFill>
              <a:schemeClr val="dk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533212</xdr:colOff>
      <xdr:row>24</xdr:row>
      <xdr:rowOff>121058</xdr:rowOff>
    </xdr:from>
    <xdr:to>
      <xdr:col>3</xdr:col>
      <xdr:colOff>73622</xdr:colOff>
      <xdr:row>25</xdr:row>
      <xdr:rowOff>6758</xdr:rowOff>
    </xdr:to>
    <xdr:sp macro="" textlink="">
      <xdr:nvSpPr>
        <xdr:cNvPr id="70" name="Rectangle 69"/>
        <xdr:cNvSpPr/>
      </xdr:nvSpPr>
      <xdr:spPr>
        <a:xfrm>
          <a:off x="1759038" y="4693058"/>
          <a:ext cx="153323" cy="76200"/>
        </a:xfrm>
        <a:prstGeom prst="rect">
          <a:avLst/>
        </a:prstGeom>
        <a:solidFill>
          <a:schemeClr val="bg1">
            <a:lumMod val="85000"/>
            <a:alpha val="14000"/>
          </a:schemeClr>
        </a:solidFill>
        <a:ln>
          <a:prstDash val="dash"/>
        </a:ln>
      </xdr:spPr>
      <xdr:style>
        <a:lnRef idx="1">
          <a:schemeClr val="dk1"/>
        </a:lnRef>
        <a:fillRef idx="2">
          <a:schemeClr val="dk1"/>
        </a:fillRef>
        <a:effectRef idx="1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marL="0" indent="0" algn="ctr"/>
          <a:endParaRPr lang="en-CA" sz="1100">
            <a:solidFill>
              <a:schemeClr val="dk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46242</xdr:colOff>
      <xdr:row>23</xdr:row>
      <xdr:rowOff>85208</xdr:rowOff>
    </xdr:from>
    <xdr:to>
      <xdr:col>4</xdr:col>
      <xdr:colOff>408026</xdr:colOff>
      <xdr:row>24</xdr:row>
      <xdr:rowOff>110056</xdr:rowOff>
    </xdr:to>
    <xdr:sp macro="" textlink="">
      <xdr:nvSpPr>
        <xdr:cNvPr id="71" name="TextBox 70"/>
        <xdr:cNvSpPr txBox="1"/>
      </xdr:nvSpPr>
      <xdr:spPr>
        <a:xfrm>
          <a:off x="1878983" y="4466708"/>
          <a:ext cx="972698" cy="2153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900"/>
            <a:t>Data from P1</a:t>
          </a:r>
        </a:p>
      </xdr:txBody>
    </xdr:sp>
    <xdr:clientData/>
  </xdr:twoCellAnchor>
  <xdr:twoCellAnchor>
    <xdr:from>
      <xdr:col>3</xdr:col>
      <xdr:colOff>46241</xdr:colOff>
      <xdr:row>24</xdr:row>
      <xdr:rowOff>45984</xdr:rowOff>
    </xdr:from>
    <xdr:to>
      <xdr:col>4</xdr:col>
      <xdr:colOff>408025</xdr:colOff>
      <xdr:row>25</xdr:row>
      <xdr:rowOff>70832</xdr:rowOff>
    </xdr:to>
    <xdr:sp macro="" textlink="">
      <xdr:nvSpPr>
        <xdr:cNvPr id="72" name="TextBox 71"/>
        <xdr:cNvSpPr txBox="1"/>
      </xdr:nvSpPr>
      <xdr:spPr>
        <a:xfrm>
          <a:off x="1878982" y="4617984"/>
          <a:ext cx="972698" cy="2153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900"/>
            <a:t>Data from P2</a:t>
          </a:r>
        </a:p>
      </xdr:txBody>
    </xdr:sp>
    <xdr:clientData/>
  </xdr:twoCellAnchor>
  <xdr:twoCellAnchor>
    <xdr:from>
      <xdr:col>9</xdr:col>
      <xdr:colOff>505811</xdr:colOff>
      <xdr:row>25</xdr:row>
      <xdr:rowOff>151087</xdr:rowOff>
    </xdr:from>
    <xdr:to>
      <xdr:col>11</xdr:col>
      <xdr:colOff>114166</xdr:colOff>
      <xdr:row>30</xdr:row>
      <xdr:rowOff>130387</xdr:rowOff>
    </xdr:to>
    <xdr:grpSp>
      <xdr:nvGrpSpPr>
        <xdr:cNvPr id="75" name="Group 74"/>
        <xdr:cNvGrpSpPr/>
      </xdr:nvGrpSpPr>
      <xdr:grpSpPr>
        <a:xfrm>
          <a:off x="6016704" y="4913587"/>
          <a:ext cx="832998" cy="931800"/>
          <a:chOff x="1288088" y="4916211"/>
          <a:chExt cx="830183" cy="931800"/>
        </a:xfrm>
      </xdr:grpSpPr>
      <xdr:sp macro="" textlink="">
        <xdr:nvSpPr>
          <xdr:cNvPr id="76" name="Oval 75"/>
          <xdr:cNvSpPr/>
        </xdr:nvSpPr>
        <xdr:spPr>
          <a:xfrm rot="4402440">
            <a:off x="1730384" y="5008715"/>
            <a:ext cx="480391" cy="295383"/>
          </a:xfrm>
          <a:prstGeom prst="ellipse">
            <a:avLst/>
          </a:prstGeom>
          <a:solidFill>
            <a:schemeClr val="bg1">
              <a:lumMod val="85000"/>
              <a:alpha val="14000"/>
            </a:schemeClr>
          </a:solidFill>
          <a:ln>
            <a:prstDash val="dash"/>
          </a:ln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7" name="Oval 76"/>
          <xdr:cNvSpPr/>
        </xdr:nvSpPr>
        <xdr:spPr>
          <a:xfrm rot="21120534">
            <a:off x="1705222" y="5458728"/>
            <a:ext cx="300798" cy="389283"/>
          </a:xfrm>
          <a:prstGeom prst="ellipse">
            <a:avLst/>
          </a:prstGeom>
          <a:solidFill>
            <a:schemeClr val="bg1">
              <a:lumMod val="85000"/>
              <a:alpha val="14000"/>
            </a:schemeClr>
          </a:solidFill>
          <a:ln>
            <a:prstDash val="dash"/>
          </a:ln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78" name="Oval 77"/>
          <xdr:cNvSpPr/>
        </xdr:nvSpPr>
        <xdr:spPr>
          <a:xfrm rot="19088017">
            <a:off x="1288088" y="5035827"/>
            <a:ext cx="356152" cy="472109"/>
          </a:xfrm>
          <a:prstGeom prst="ellipse">
            <a:avLst/>
          </a:prstGeom>
          <a:solidFill>
            <a:schemeClr val="bg1">
              <a:lumMod val="85000"/>
              <a:alpha val="14000"/>
            </a:schemeClr>
          </a:solidFill>
          <a:ln>
            <a:prstDash val="dash"/>
          </a:ln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>
    <xdr:from>
      <xdr:col>6</xdr:col>
      <xdr:colOff>196453</xdr:colOff>
      <xdr:row>26</xdr:row>
      <xdr:rowOff>190499</xdr:rowOff>
    </xdr:from>
    <xdr:to>
      <xdr:col>7</xdr:col>
      <xdr:colOff>497214</xdr:colOff>
      <xdr:row>31</xdr:row>
      <xdr:rowOff>11125</xdr:rowOff>
    </xdr:to>
    <xdr:grpSp>
      <xdr:nvGrpSpPr>
        <xdr:cNvPr id="80" name="Group 79"/>
        <xdr:cNvGrpSpPr/>
      </xdr:nvGrpSpPr>
      <xdr:grpSpPr>
        <a:xfrm>
          <a:off x="3870382" y="5143499"/>
          <a:ext cx="913082" cy="773126"/>
          <a:chOff x="1203567" y="5126934"/>
          <a:chExt cx="907979" cy="773126"/>
        </a:xfrm>
      </xdr:grpSpPr>
      <xdr:sp macro="" textlink="">
        <xdr:nvSpPr>
          <xdr:cNvPr id="81" name="Oval 80"/>
          <xdr:cNvSpPr/>
        </xdr:nvSpPr>
        <xdr:spPr>
          <a:xfrm rot="893468">
            <a:off x="1203567" y="5201478"/>
            <a:ext cx="317328" cy="472109"/>
          </a:xfrm>
          <a:prstGeom prst="ellipse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2" name="Oval 81"/>
          <xdr:cNvSpPr/>
        </xdr:nvSpPr>
        <xdr:spPr>
          <a:xfrm>
            <a:off x="1636850" y="5126934"/>
            <a:ext cx="474696" cy="364435"/>
          </a:xfrm>
          <a:prstGeom prst="ellipse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  <xdr:sp macro="" textlink="">
        <xdr:nvSpPr>
          <xdr:cNvPr id="83" name="Oval 82"/>
          <xdr:cNvSpPr/>
        </xdr:nvSpPr>
        <xdr:spPr>
          <a:xfrm rot="893468">
            <a:off x="1546140" y="5632577"/>
            <a:ext cx="404877" cy="267483"/>
          </a:xfrm>
          <a:prstGeom prst="ellipse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rtlCol="0" anchor="ctr"/>
          <a:lstStyle/>
          <a:p>
            <a:pPr marL="0" indent="0" algn="ctr"/>
            <a:endParaRPr lang="en-CA" sz="1100">
              <a:solidFill>
                <a:schemeClr val="dk1"/>
              </a:solidFill>
              <a:latin typeface="+mn-lt"/>
              <a:ea typeface="+mn-ea"/>
              <a:cs typeface="+mn-cs"/>
            </a:endParaRPr>
          </a:p>
        </xdr:txBody>
      </xdr:sp>
    </xdr:grpSp>
    <xdr:clientData/>
  </xdr:twoCellAnchor>
  <xdr:twoCellAnchor>
    <xdr:from>
      <xdr:col>7</xdr:col>
      <xdr:colOff>91105</xdr:colOff>
      <xdr:row>27</xdr:row>
      <xdr:rowOff>49695</xdr:rowOff>
    </xdr:from>
    <xdr:to>
      <xdr:col>7</xdr:col>
      <xdr:colOff>430694</xdr:colOff>
      <xdr:row>28</xdr:row>
      <xdr:rowOff>115956</xdr:rowOff>
    </xdr:to>
    <xdr:sp macro="" textlink="">
      <xdr:nvSpPr>
        <xdr:cNvPr id="86" name="TextBox 85"/>
        <xdr:cNvSpPr txBox="1"/>
      </xdr:nvSpPr>
      <xdr:spPr>
        <a:xfrm>
          <a:off x="4381496" y="5193195"/>
          <a:ext cx="339589" cy="2567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100" b="1"/>
            <a:t>C1</a:t>
          </a:r>
        </a:p>
      </xdr:txBody>
    </xdr:sp>
    <xdr:clientData/>
  </xdr:twoCellAnchor>
  <xdr:twoCellAnchor>
    <xdr:from>
      <xdr:col>6</xdr:col>
      <xdr:colOff>571501</xdr:colOff>
      <xdr:row>29</xdr:row>
      <xdr:rowOff>124238</xdr:rowOff>
    </xdr:from>
    <xdr:to>
      <xdr:col>7</xdr:col>
      <xdr:colOff>298177</xdr:colOff>
      <xdr:row>30</xdr:row>
      <xdr:rowOff>190499</xdr:rowOff>
    </xdr:to>
    <xdr:sp macro="" textlink="">
      <xdr:nvSpPr>
        <xdr:cNvPr id="87" name="TextBox 86"/>
        <xdr:cNvSpPr txBox="1"/>
      </xdr:nvSpPr>
      <xdr:spPr>
        <a:xfrm>
          <a:off x="4248979" y="5648738"/>
          <a:ext cx="339589" cy="2567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100" b="1"/>
            <a:t>C2</a:t>
          </a:r>
        </a:p>
      </xdr:txBody>
    </xdr:sp>
    <xdr:clientData/>
  </xdr:twoCellAnchor>
  <xdr:twoCellAnchor>
    <xdr:from>
      <xdr:col>6</xdr:col>
      <xdr:colOff>182218</xdr:colOff>
      <xdr:row>27</xdr:row>
      <xdr:rowOff>165655</xdr:rowOff>
    </xdr:from>
    <xdr:to>
      <xdr:col>6</xdr:col>
      <xdr:colOff>521807</xdr:colOff>
      <xdr:row>29</xdr:row>
      <xdr:rowOff>41416</xdr:rowOff>
    </xdr:to>
    <xdr:sp macro="" textlink="">
      <xdr:nvSpPr>
        <xdr:cNvPr id="88" name="TextBox 87"/>
        <xdr:cNvSpPr txBox="1"/>
      </xdr:nvSpPr>
      <xdr:spPr>
        <a:xfrm>
          <a:off x="3859696" y="5309155"/>
          <a:ext cx="339589" cy="2567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100" b="1"/>
            <a:t>C3</a:t>
          </a:r>
        </a:p>
      </xdr:txBody>
    </xdr:sp>
    <xdr:clientData/>
  </xdr:twoCellAnchor>
  <xdr:twoCellAnchor>
    <xdr:from>
      <xdr:col>10</xdr:col>
      <xdr:colOff>414128</xdr:colOff>
      <xdr:row>26</xdr:row>
      <xdr:rowOff>82826</xdr:rowOff>
    </xdr:from>
    <xdr:to>
      <xdr:col>11</xdr:col>
      <xdr:colOff>140804</xdr:colOff>
      <xdr:row>27</xdr:row>
      <xdr:rowOff>149087</xdr:rowOff>
    </xdr:to>
    <xdr:sp macro="" textlink="">
      <xdr:nvSpPr>
        <xdr:cNvPr id="90" name="TextBox 89"/>
        <xdr:cNvSpPr txBox="1"/>
      </xdr:nvSpPr>
      <xdr:spPr>
        <a:xfrm>
          <a:off x="6543258" y="5035826"/>
          <a:ext cx="339589" cy="2567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100" b="1"/>
            <a:t>C1</a:t>
          </a:r>
        </a:p>
      </xdr:txBody>
    </xdr:sp>
    <xdr:clientData/>
  </xdr:twoCellAnchor>
  <xdr:twoCellAnchor>
    <xdr:from>
      <xdr:col>10</xdr:col>
      <xdr:colOff>298177</xdr:colOff>
      <xdr:row>28</xdr:row>
      <xdr:rowOff>182218</xdr:rowOff>
    </xdr:from>
    <xdr:to>
      <xdr:col>11</xdr:col>
      <xdr:colOff>24853</xdr:colOff>
      <xdr:row>30</xdr:row>
      <xdr:rowOff>57979</xdr:rowOff>
    </xdr:to>
    <xdr:sp macro="" textlink="">
      <xdr:nvSpPr>
        <xdr:cNvPr id="91" name="TextBox 90"/>
        <xdr:cNvSpPr txBox="1"/>
      </xdr:nvSpPr>
      <xdr:spPr>
        <a:xfrm>
          <a:off x="6427307" y="5516218"/>
          <a:ext cx="339589" cy="2567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100" b="1"/>
            <a:t>C2</a:t>
          </a:r>
        </a:p>
      </xdr:txBody>
    </xdr:sp>
    <xdr:clientData/>
  </xdr:twoCellAnchor>
  <xdr:twoCellAnchor>
    <xdr:from>
      <xdr:col>9</xdr:col>
      <xdr:colOff>505241</xdr:colOff>
      <xdr:row>26</xdr:row>
      <xdr:rowOff>182220</xdr:rowOff>
    </xdr:from>
    <xdr:to>
      <xdr:col>10</xdr:col>
      <xdr:colOff>231917</xdr:colOff>
      <xdr:row>28</xdr:row>
      <xdr:rowOff>57981</xdr:rowOff>
    </xdr:to>
    <xdr:sp macro="" textlink="">
      <xdr:nvSpPr>
        <xdr:cNvPr id="92" name="TextBox 91"/>
        <xdr:cNvSpPr txBox="1"/>
      </xdr:nvSpPr>
      <xdr:spPr>
        <a:xfrm>
          <a:off x="6021458" y="5135220"/>
          <a:ext cx="339589" cy="2567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1100" b="1"/>
            <a:t>C3</a:t>
          </a:r>
        </a:p>
      </xdr:txBody>
    </xdr:sp>
    <xdr:clientData/>
  </xdr:twoCellAnchor>
  <xdr:twoCellAnchor>
    <xdr:from>
      <xdr:col>7</xdr:col>
      <xdr:colOff>8283</xdr:colOff>
      <xdr:row>24</xdr:row>
      <xdr:rowOff>84721</xdr:rowOff>
    </xdr:from>
    <xdr:to>
      <xdr:col>7</xdr:col>
      <xdr:colOff>169702</xdr:colOff>
      <xdr:row>24</xdr:row>
      <xdr:rowOff>163287</xdr:rowOff>
    </xdr:to>
    <xdr:sp macro="" textlink="">
      <xdr:nvSpPr>
        <xdr:cNvPr id="93" name="Rectangle 92"/>
        <xdr:cNvSpPr/>
      </xdr:nvSpPr>
      <xdr:spPr>
        <a:xfrm>
          <a:off x="4298674" y="4656721"/>
          <a:ext cx="161419" cy="78566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marL="0" indent="0" algn="ctr"/>
          <a:endParaRPr lang="en-CA" sz="1100">
            <a:solidFill>
              <a:schemeClr val="dk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134227</xdr:colOff>
      <xdr:row>24</xdr:row>
      <xdr:rowOff>6569</xdr:rowOff>
    </xdr:from>
    <xdr:to>
      <xdr:col>8</xdr:col>
      <xdr:colOff>496011</xdr:colOff>
      <xdr:row>25</xdr:row>
      <xdr:rowOff>31417</xdr:rowOff>
    </xdr:to>
    <xdr:sp macro="" textlink="">
      <xdr:nvSpPr>
        <xdr:cNvPr id="94" name="TextBox 93"/>
        <xdr:cNvSpPr txBox="1"/>
      </xdr:nvSpPr>
      <xdr:spPr>
        <a:xfrm>
          <a:off x="4410624" y="4578569"/>
          <a:ext cx="972697" cy="2153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900"/>
            <a:t>Data from P1</a:t>
          </a:r>
        </a:p>
      </xdr:txBody>
    </xdr:sp>
    <xdr:clientData/>
  </xdr:twoCellAnchor>
  <xdr:twoCellAnchor>
    <xdr:from>
      <xdr:col>10</xdr:col>
      <xdr:colOff>207075</xdr:colOff>
      <xdr:row>24</xdr:row>
      <xdr:rowOff>81643</xdr:rowOff>
    </xdr:from>
    <xdr:to>
      <xdr:col>10</xdr:col>
      <xdr:colOff>360398</xdr:colOff>
      <xdr:row>24</xdr:row>
      <xdr:rowOff>157843</xdr:rowOff>
    </xdr:to>
    <xdr:sp macro="" textlink="">
      <xdr:nvSpPr>
        <xdr:cNvPr id="95" name="Rectangle 94"/>
        <xdr:cNvSpPr/>
      </xdr:nvSpPr>
      <xdr:spPr>
        <a:xfrm>
          <a:off x="6336205" y="4653643"/>
          <a:ext cx="153323" cy="76200"/>
        </a:xfrm>
        <a:prstGeom prst="rect">
          <a:avLst/>
        </a:prstGeom>
        <a:solidFill>
          <a:schemeClr val="bg1">
            <a:lumMod val="85000"/>
            <a:alpha val="14000"/>
          </a:schemeClr>
        </a:solidFill>
        <a:ln>
          <a:prstDash val="dash"/>
        </a:ln>
      </xdr:spPr>
      <xdr:style>
        <a:lnRef idx="1">
          <a:schemeClr val="dk1"/>
        </a:lnRef>
        <a:fillRef idx="2">
          <a:schemeClr val="dk1"/>
        </a:fillRef>
        <a:effectRef idx="1">
          <a:schemeClr val="dk1"/>
        </a:effectRef>
        <a:fontRef idx="minor">
          <a:schemeClr val="dk1"/>
        </a:fontRef>
      </xdr:style>
      <xdr:txBody>
        <a:bodyPr vertOverflow="clip" rtlCol="0" anchor="ctr"/>
        <a:lstStyle/>
        <a:p>
          <a:pPr marL="0" indent="0" algn="ctr"/>
          <a:endParaRPr lang="en-CA" sz="1100">
            <a:solidFill>
              <a:schemeClr val="dk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10</xdr:col>
      <xdr:colOff>326448</xdr:colOff>
      <xdr:row>24</xdr:row>
      <xdr:rowOff>6569</xdr:rowOff>
    </xdr:from>
    <xdr:to>
      <xdr:col>12</xdr:col>
      <xdr:colOff>75318</xdr:colOff>
      <xdr:row>25</xdr:row>
      <xdr:rowOff>31417</xdr:rowOff>
    </xdr:to>
    <xdr:sp macro="" textlink="">
      <xdr:nvSpPr>
        <xdr:cNvPr id="96" name="TextBox 95"/>
        <xdr:cNvSpPr txBox="1"/>
      </xdr:nvSpPr>
      <xdr:spPr>
        <a:xfrm>
          <a:off x="6435586" y="4578569"/>
          <a:ext cx="970698" cy="2153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CA" sz="900"/>
            <a:t>Data from P2</a:t>
          </a:r>
        </a:p>
      </xdr:txBody>
    </xdr: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0.00576</cdr:x>
      <cdr:y>0.29064</cdr:y>
    </cdr:from>
    <cdr:to>
      <cdr:x>0.05249</cdr:x>
      <cdr:y>0.60027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9050" y="561976"/>
          <a:ext cx="154452" cy="59869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vert="vert270" wrap="square" rtlCol="0" anchor="ctr"/>
        <a:lstStyle xmlns:a="http://schemas.openxmlformats.org/drawingml/2006/main"/>
        <a:p xmlns:a="http://schemas.openxmlformats.org/drawingml/2006/main">
          <a:pPr algn="ctr"/>
          <a:r>
            <a:rPr lang="en-CA" sz="1100" b="1"/>
            <a:t>RI / SI</a:t>
          </a:r>
        </a:p>
      </cdr:txBody>
    </cdr:sp>
  </cdr:relSizeAnchor>
  <cdr:relSizeAnchor xmlns:cdr="http://schemas.openxmlformats.org/drawingml/2006/chartDrawing">
    <cdr:from>
      <cdr:x>0.22644</cdr:x>
      <cdr:y>0.87319</cdr:y>
    </cdr:from>
    <cdr:to>
      <cdr:x>0.77168</cdr:x>
      <cdr:y>1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748419" y="1697902"/>
          <a:ext cx="1802113" cy="2451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en-CA" sz="1100" b="1"/>
            <a:t>Number of Classifiers</a:t>
          </a:r>
        </a:p>
      </cdr:txBody>
    </cdr:sp>
  </cdr:relSizeAnchor>
</c:userShapes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466725</xdr:colOff>
      <xdr:row>3</xdr:row>
      <xdr:rowOff>123825</xdr:rowOff>
    </xdr:from>
    <xdr:to>
      <xdr:col>18</xdr:col>
      <xdr:colOff>209551</xdr:colOff>
      <xdr:row>15</xdr:row>
      <xdr:rowOff>95250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466725</xdr:colOff>
      <xdr:row>6</xdr:row>
      <xdr:rowOff>152400</xdr:rowOff>
    </xdr:from>
    <xdr:to>
      <xdr:col>14</xdr:col>
      <xdr:colOff>161925</xdr:colOff>
      <xdr:row>21</xdr:row>
      <xdr:rowOff>38100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19</xdr:col>
      <xdr:colOff>504824</xdr:colOff>
      <xdr:row>12</xdr:row>
      <xdr:rowOff>47625</xdr:rowOff>
    </xdr:from>
    <xdr:to>
      <xdr:col>33</xdr:col>
      <xdr:colOff>523875</xdr:colOff>
      <xdr:row>27</xdr:row>
      <xdr:rowOff>142875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9524</xdr:colOff>
      <xdr:row>36</xdr:row>
      <xdr:rowOff>9525</xdr:rowOff>
    </xdr:from>
    <xdr:to>
      <xdr:col>34</xdr:col>
      <xdr:colOff>38099</xdr:colOff>
      <xdr:row>48</xdr:row>
      <xdr:rowOff>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9524</xdr:colOff>
      <xdr:row>62</xdr:row>
      <xdr:rowOff>142875</xdr:rowOff>
    </xdr:from>
    <xdr:to>
      <xdr:col>34</xdr:col>
      <xdr:colOff>95249</xdr:colOff>
      <xdr:row>74</xdr:row>
      <xdr:rowOff>57150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590550</xdr:colOff>
      <xdr:row>9</xdr:row>
      <xdr:rowOff>114299</xdr:rowOff>
    </xdr:from>
    <xdr:to>
      <xdr:col>34</xdr:col>
      <xdr:colOff>171450</xdr:colOff>
      <xdr:row>25</xdr:row>
      <xdr:rowOff>66674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466725</xdr:colOff>
      <xdr:row>6</xdr:row>
      <xdr:rowOff>152400</xdr:rowOff>
    </xdr:from>
    <xdr:to>
      <xdr:col>33</xdr:col>
      <xdr:colOff>161925</xdr:colOff>
      <xdr:row>21</xdr:row>
      <xdr:rowOff>38100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9525</xdr:colOff>
      <xdr:row>10</xdr:row>
      <xdr:rowOff>104774</xdr:rowOff>
    </xdr:from>
    <xdr:to>
      <xdr:col>17</xdr:col>
      <xdr:colOff>428625</xdr:colOff>
      <xdr:row>31</xdr:row>
      <xdr:rowOff>19049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38099</xdr:colOff>
      <xdr:row>9</xdr:row>
      <xdr:rowOff>123824</xdr:rowOff>
    </xdr:from>
    <xdr:to>
      <xdr:col>34</xdr:col>
      <xdr:colOff>314324</xdr:colOff>
      <xdr:row>33</xdr:row>
      <xdr:rowOff>57150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428624</xdr:colOff>
      <xdr:row>10</xdr:row>
      <xdr:rowOff>76200</xdr:rowOff>
    </xdr:from>
    <xdr:to>
      <xdr:col>36</xdr:col>
      <xdr:colOff>533399</xdr:colOff>
      <xdr:row>27</xdr:row>
      <xdr:rowOff>171450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590550</xdr:colOff>
      <xdr:row>9</xdr:row>
      <xdr:rowOff>114299</xdr:rowOff>
    </xdr:from>
    <xdr:to>
      <xdr:col>34</xdr:col>
      <xdr:colOff>171450</xdr:colOff>
      <xdr:row>25</xdr:row>
      <xdr:rowOff>66674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466725</xdr:colOff>
      <xdr:row>6</xdr:row>
      <xdr:rowOff>152400</xdr:rowOff>
    </xdr:from>
    <xdr:to>
      <xdr:col>33</xdr:col>
      <xdr:colOff>161925</xdr:colOff>
      <xdr:row>21</xdr:row>
      <xdr:rowOff>38100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76199</xdr:colOff>
      <xdr:row>15</xdr:row>
      <xdr:rowOff>104775</xdr:rowOff>
    </xdr:from>
    <xdr:to>
      <xdr:col>14</xdr:col>
      <xdr:colOff>9524</xdr:colOff>
      <xdr:row>28</xdr:row>
      <xdr:rowOff>171450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457201</xdr:colOff>
      <xdr:row>0</xdr:row>
      <xdr:rowOff>90635</xdr:rowOff>
    </xdr:from>
    <xdr:to>
      <xdr:col>16</xdr:col>
      <xdr:colOff>561975</xdr:colOff>
      <xdr:row>5</xdr:row>
      <xdr:rowOff>80815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10801" y="9063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495300</xdr:colOff>
      <xdr:row>7</xdr:row>
      <xdr:rowOff>47625</xdr:rowOff>
    </xdr:from>
    <xdr:to>
      <xdr:col>16</xdr:col>
      <xdr:colOff>600074</xdr:colOff>
      <xdr:row>12</xdr:row>
      <xdr:rowOff>37805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48900" y="138112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457200</xdr:colOff>
      <xdr:row>14</xdr:row>
      <xdr:rowOff>57150</xdr:rowOff>
    </xdr:from>
    <xdr:to>
      <xdr:col>16</xdr:col>
      <xdr:colOff>561974</xdr:colOff>
      <xdr:row>19</xdr:row>
      <xdr:rowOff>47330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10800" y="2724150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504825</xdr:colOff>
      <xdr:row>22</xdr:row>
      <xdr:rowOff>66675</xdr:rowOff>
    </xdr:from>
    <xdr:to>
      <xdr:col>16</xdr:col>
      <xdr:colOff>609599</xdr:colOff>
      <xdr:row>27</xdr:row>
      <xdr:rowOff>56855</xdr:rowOff>
    </xdr:to>
    <xdr:pic>
      <xdr:nvPicPr>
        <xdr:cNvPr id="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58425" y="425767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485775</xdr:colOff>
      <xdr:row>31</xdr:row>
      <xdr:rowOff>76200</xdr:rowOff>
    </xdr:from>
    <xdr:to>
      <xdr:col>16</xdr:col>
      <xdr:colOff>590549</xdr:colOff>
      <xdr:row>36</xdr:row>
      <xdr:rowOff>66380</xdr:rowOff>
    </xdr:to>
    <xdr:pic>
      <xdr:nvPicPr>
        <xdr:cNvPr id="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39375" y="5981700"/>
          <a:ext cx="714374" cy="942680"/>
        </a:xfrm>
        <a:prstGeom prst="rect">
          <a:avLst/>
        </a:prstGeom>
        <a:noFill/>
      </xdr:spPr>
    </xdr:pic>
    <xdr:clientData/>
  </xdr:twoCellAnchor>
  <xdr:twoCellAnchor>
    <xdr:from>
      <xdr:col>14</xdr:col>
      <xdr:colOff>400050</xdr:colOff>
      <xdr:row>43</xdr:row>
      <xdr:rowOff>171449</xdr:rowOff>
    </xdr:from>
    <xdr:to>
      <xdr:col>26</xdr:col>
      <xdr:colOff>485775</xdr:colOff>
      <xdr:row>56</xdr:row>
      <xdr:rowOff>152400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26</xdr:col>
      <xdr:colOff>228600</xdr:colOff>
      <xdr:row>1</xdr:row>
      <xdr:rowOff>33609</xdr:rowOff>
    </xdr:from>
    <xdr:to>
      <xdr:col>32</xdr:col>
      <xdr:colOff>66676</xdr:colOff>
      <xdr:row>24</xdr:row>
      <xdr:rowOff>23541</xdr:rowOff>
    </xdr:to>
    <xdr:pic>
      <xdr:nvPicPr>
        <xdr:cNvPr id="2080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3277850" y="224109"/>
          <a:ext cx="3495676" cy="4371432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523875</xdr:colOff>
      <xdr:row>61</xdr:row>
      <xdr:rowOff>166687</xdr:rowOff>
    </xdr:from>
    <xdr:to>
      <xdr:col>26</xdr:col>
      <xdr:colOff>238125</xdr:colOff>
      <xdr:row>78</xdr:row>
      <xdr:rowOff>100013</xdr:rowOff>
    </xdr:to>
    <xdr:pic>
      <xdr:nvPicPr>
        <xdr:cNvPr id="12" name="Picture 11" descr="Dual Stage.tif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058275" y="11787187"/>
          <a:ext cx="4229100" cy="3171826"/>
        </a:xfrm>
        <a:prstGeom prst="rect">
          <a:avLst/>
        </a:prstGeom>
        <a:scene3d>
          <a:camera prst="orthographicFront">
            <a:rot lat="0" lon="0" rev="5400000"/>
          </a:camera>
          <a:lightRig rig="threePt" dir="t"/>
        </a:scene3d>
      </xdr:spPr>
    </xdr:pic>
    <xdr:clientData/>
  </xdr:twoCellAnchor>
  <xdr:twoCellAnchor editAs="oneCell">
    <xdr:from>
      <xdr:col>26</xdr:col>
      <xdr:colOff>581025</xdr:colOff>
      <xdr:row>44</xdr:row>
      <xdr:rowOff>142875</xdr:rowOff>
    </xdr:from>
    <xdr:to>
      <xdr:col>33</xdr:col>
      <xdr:colOff>504825</xdr:colOff>
      <xdr:row>57</xdr:row>
      <xdr:rowOff>47625</xdr:rowOff>
    </xdr:to>
    <xdr:pic>
      <xdr:nvPicPr>
        <xdr:cNvPr id="11" name="Picture 10" descr="TwoStageErrorBar.tif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630275" y="8524875"/>
          <a:ext cx="4191000" cy="2381250"/>
        </a:xfrm>
        <a:prstGeom prst="rect">
          <a:avLst/>
        </a:prstGeom>
      </xdr:spPr>
    </xdr:pic>
    <xdr:clientData/>
  </xdr:twoCellAnchor>
  <xdr:twoCellAnchor editAs="oneCell">
    <xdr:from>
      <xdr:col>7</xdr:col>
      <xdr:colOff>117474</xdr:colOff>
      <xdr:row>30</xdr:row>
      <xdr:rowOff>38100</xdr:rowOff>
    </xdr:from>
    <xdr:to>
      <xdr:col>13</xdr:col>
      <xdr:colOff>361950</xdr:colOff>
      <xdr:row>41</xdr:row>
      <xdr:rowOff>0</xdr:rowOff>
    </xdr:to>
    <xdr:pic>
      <xdr:nvPicPr>
        <xdr:cNvPr id="13" name="Picture 12" descr="TwoStageErrorBar.tif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384674" y="5753100"/>
          <a:ext cx="3902076" cy="20574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9525</xdr:colOff>
      <xdr:row>10</xdr:row>
      <xdr:rowOff>104774</xdr:rowOff>
    </xdr:from>
    <xdr:to>
      <xdr:col>17</xdr:col>
      <xdr:colOff>428625</xdr:colOff>
      <xdr:row>31</xdr:row>
      <xdr:rowOff>19049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228599</xdr:colOff>
      <xdr:row>8</xdr:row>
      <xdr:rowOff>0</xdr:rowOff>
    </xdr:from>
    <xdr:to>
      <xdr:col>34</xdr:col>
      <xdr:colOff>142874</xdr:colOff>
      <xdr:row>22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228599</xdr:colOff>
      <xdr:row>8</xdr:row>
      <xdr:rowOff>0</xdr:rowOff>
    </xdr:from>
    <xdr:to>
      <xdr:col>34</xdr:col>
      <xdr:colOff>142874</xdr:colOff>
      <xdr:row>22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38099</xdr:colOff>
      <xdr:row>9</xdr:row>
      <xdr:rowOff>123824</xdr:rowOff>
    </xdr:from>
    <xdr:to>
      <xdr:col>34</xdr:col>
      <xdr:colOff>314324</xdr:colOff>
      <xdr:row>33</xdr:row>
      <xdr:rowOff>57150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34</xdr:col>
      <xdr:colOff>533399</xdr:colOff>
      <xdr:row>12</xdr:row>
      <xdr:rowOff>104775</xdr:rowOff>
    </xdr:from>
    <xdr:to>
      <xdr:col>39</xdr:col>
      <xdr:colOff>590550</xdr:colOff>
      <xdr:row>22</xdr:row>
      <xdr:rowOff>152400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428624</xdr:colOff>
      <xdr:row>10</xdr:row>
      <xdr:rowOff>76200</xdr:rowOff>
    </xdr:from>
    <xdr:to>
      <xdr:col>36</xdr:col>
      <xdr:colOff>533399</xdr:colOff>
      <xdr:row>27</xdr:row>
      <xdr:rowOff>171450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9524</xdr:colOff>
      <xdr:row>11</xdr:row>
      <xdr:rowOff>171450</xdr:rowOff>
    </xdr:from>
    <xdr:to>
      <xdr:col>17</xdr:col>
      <xdr:colOff>257175</xdr:colOff>
      <xdr:row>32</xdr:row>
      <xdr:rowOff>123825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406307</xdr:colOff>
      <xdr:row>1</xdr:row>
      <xdr:rowOff>19594</xdr:rowOff>
    </xdr:from>
    <xdr:to>
      <xdr:col>28</xdr:col>
      <xdr:colOff>555171</xdr:colOff>
      <xdr:row>16</xdr:row>
      <xdr:rowOff>45720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19</xdr:col>
      <xdr:colOff>26126</xdr:colOff>
      <xdr:row>17</xdr:row>
      <xdr:rowOff>111034</xdr:rowOff>
    </xdr:from>
    <xdr:to>
      <xdr:col>23</xdr:col>
      <xdr:colOff>390939</xdr:colOff>
      <xdr:row>28</xdr:row>
      <xdr:rowOff>133894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23</xdr:col>
      <xdr:colOff>544286</xdr:colOff>
      <xdr:row>17</xdr:row>
      <xdr:rowOff>119742</xdr:rowOff>
    </xdr:from>
    <xdr:to>
      <xdr:col>28</xdr:col>
      <xdr:colOff>172278</xdr:colOff>
      <xdr:row>28</xdr:row>
      <xdr:rowOff>142602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7.xml><?xml version="1.0" encoding="utf-8"?>
<c:userShapes xmlns:c="http://schemas.openxmlformats.org/drawingml/2006/chart">
  <cdr:relSizeAnchor xmlns:cdr="http://schemas.openxmlformats.org/drawingml/2006/chartDrawing">
    <cdr:from>
      <cdr:x>0.26354</cdr:x>
      <cdr:y>0.87444</cdr:y>
    </cdr:from>
    <cdr:to>
      <cdr:x>0.74718</cdr:x>
      <cdr:y>0.94402</cdr:y>
    </cdr:to>
    <cdr:sp macro="" textlink="">
      <cdr:nvSpPr>
        <cdr:cNvPr id="3" name="TextBox 7"/>
        <cdr:cNvSpPr txBox="1"/>
      </cdr:nvSpPr>
      <cdr:spPr>
        <a:xfrm xmlns:a="http://schemas.openxmlformats.org/drawingml/2006/main">
          <a:off x="1143000" y="2225040"/>
          <a:ext cx="2097615" cy="17705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>
            <a:alpha val="0"/>
          </a:sysClr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Number of Training Positions</a:t>
          </a:r>
        </a:p>
      </cdr:txBody>
    </cdr:sp>
  </cdr:relSizeAnchor>
  <cdr:relSizeAnchor xmlns:cdr="http://schemas.openxmlformats.org/drawingml/2006/chartDrawing">
    <cdr:from>
      <cdr:x>0.03399</cdr:x>
      <cdr:y>0.19465</cdr:y>
    </cdr:from>
    <cdr:to>
      <cdr:x>0.07954</cdr:x>
      <cdr:y>0.76638</cdr:y>
    </cdr:to>
    <cdr:sp macro="" textlink="">
      <cdr:nvSpPr>
        <cdr:cNvPr id="4" name="TextBox 1"/>
        <cdr:cNvSpPr txBox="1"/>
      </cdr:nvSpPr>
      <cdr:spPr>
        <a:xfrm xmlns:a="http://schemas.openxmlformats.org/drawingml/2006/main">
          <a:off x="210515" y="542016"/>
          <a:ext cx="282048" cy="159202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0.26354</cdr:x>
      <cdr:y>0.87444</cdr:y>
    </cdr:from>
    <cdr:to>
      <cdr:x>0.74718</cdr:x>
      <cdr:y>0.94402</cdr:y>
    </cdr:to>
    <cdr:sp macro="" textlink="">
      <cdr:nvSpPr>
        <cdr:cNvPr id="5" name="TextBox 7"/>
        <cdr:cNvSpPr txBox="1"/>
      </cdr:nvSpPr>
      <cdr:spPr>
        <a:xfrm xmlns:a="http://schemas.openxmlformats.org/drawingml/2006/main">
          <a:off x="1143000" y="2225040"/>
          <a:ext cx="2097615" cy="17705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>
            <a:alpha val="0"/>
          </a:sysClr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Number of Training Positions</a:t>
          </a:r>
        </a:p>
      </cdr:txBody>
    </cdr:sp>
  </cdr:relSizeAnchor>
</c:userShapes>
</file>

<file path=xl/drawings/drawing48.xml><?xml version="1.0" encoding="utf-8"?>
<c:userShapes xmlns:c="http://schemas.openxmlformats.org/drawingml/2006/chart">
  <cdr:relSizeAnchor xmlns:cdr="http://schemas.openxmlformats.org/drawingml/2006/chartDrawing">
    <cdr:from>
      <cdr:x>0.02012</cdr:x>
      <cdr:y>0.12349</cdr:y>
    </cdr:from>
    <cdr:to>
      <cdr:x>0.09024</cdr:x>
      <cdr:y>0.78277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60102" y="251242"/>
          <a:ext cx="209452" cy="13413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0.18446</cdr:x>
      <cdr:y>0.8839</cdr:y>
    </cdr:from>
    <cdr:to>
      <cdr:x>0.82908</cdr:x>
      <cdr:y>0.94402</cdr:y>
    </cdr:to>
    <cdr:sp macro="" textlink="">
      <cdr:nvSpPr>
        <cdr:cNvPr id="3" name="TextBox 7"/>
        <cdr:cNvSpPr txBox="1"/>
      </cdr:nvSpPr>
      <cdr:spPr>
        <a:xfrm xmlns:a="http://schemas.openxmlformats.org/drawingml/2006/main">
          <a:off x="550985" y="1798320"/>
          <a:ext cx="1925514" cy="122326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>
            <a:alpha val="0"/>
          </a:sysClr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Number of Training Positions</a:t>
          </a:r>
        </a:p>
      </cdr:txBody>
    </cdr:sp>
  </cdr:relSizeAnchor>
  <cdr:relSizeAnchor xmlns:cdr="http://schemas.openxmlformats.org/drawingml/2006/chartDrawing">
    <cdr:from>
      <cdr:x>0.02012</cdr:x>
      <cdr:y>0.12349</cdr:y>
    </cdr:from>
    <cdr:to>
      <cdr:x>0.09024</cdr:x>
      <cdr:y>0.78277</cdr:y>
    </cdr:to>
    <cdr:sp macro="" textlink="">
      <cdr:nvSpPr>
        <cdr:cNvPr id="4" name="TextBox 1"/>
        <cdr:cNvSpPr txBox="1"/>
      </cdr:nvSpPr>
      <cdr:spPr>
        <a:xfrm xmlns:a="http://schemas.openxmlformats.org/drawingml/2006/main">
          <a:off x="60102" y="251242"/>
          <a:ext cx="209452" cy="13413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</c:userShapes>
</file>

<file path=xl/drawings/drawing49.xml><?xml version="1.0" encoding="utf-8"?>
<c:userShapes xmlns:c="http://schemas.openxmlformats.org/drawingml/2006/chart">
  <cdr:relSizeAnchor xmlns:cdr="http://schemas.openxmlformats.org/drawingml/2006/chartDrawing">
    <cdr:from>
      <cdr:x>0.02012</cdr:x>
      <cdr:y>0.12349</cdr:y>
    </cdr:from>
    <cdr:to>
      <cdr:x>0.09024</cdr:x>
      <cdr:y>0.78277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60102" y="251242"/>
          <a:ext cx="209452" cy="13413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0.22017</cdr:x>
      <cdr:y>0.87641</cdr:y>
    </cdr:from>
    <cdr:to>
      <cdr:x>0.86479</cdr:x>
      <cdr:y>0.93653</cdr:y>
    </cdr:to>
    <cdr:sp macro="" textlink="">
      <cdr:nvSpPr>
        <cdr:cNvPr id="3" name="TextBox 7"/>
        <cdr:cNvSpPr txBox="1"/>
      </cdr:nvSpPr>
      <cdr:spPr>
        <a:xfrm xmlns:a="http://schemas.openxmlformats.org/drawingml/2006/main">
          <a:off x="657665" y="1783090"/>
          <a:ext cx="1925505" cy="122316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>
            <a:alpha val="0"/>
          </a:sysClr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Number of Training Positions</a:t>
          </a:r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561975</xdr:colOff>
      <xdr:row>10</xdr:row>
      <xdr:rowOff>9525</xdr:rowOff>
    </xdr:from>
    <xdr:to>
      <xdr:col>11</xdr:col>
      <xdr:colOff>38100</xdr:colOff>
      <xdr:row>21</xdr:row>
      <xdr:rowOff>104775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457201</xdr:colOff>
      <xdr:row>0</xdr:row>
      <xdr:rowOff>90635</xdr:rowOff>
    </xdr:from>
    <xdr:to>
      <xdr:col>14</xdr:col>
      <xdr:colOff>561975</xdr:colOff>
      <xdr:row>5</xdr:row>
      <xdr:rowOff>80815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601201" y="9063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495300</xdr:colOff>
      <xdr:row>7</xdr:row>
      <xdr:rowOff>47625</xdr:rowOff>
    </xdr:from>
    <xdr:to>
      <xdr:col>14</xdr:col>
      <xdr:colOff>600074</xdr:colOff>
      <xdr:row>12</xdr:row>
      <xdr:rowOff>37805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639300" y="138112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457200</xdr:colOff>
      <xdr:row>14</xdr:row>
      <xdr:rowOff>57150</xdr:rowOff>
    </xdr:from>
    <xdr:to>
      <xdr:col>14</xdr:col>
      <xdr:colOff>561974</xdr:colOff>
      <xdr:row>19</xdr:row>
      <xdr:rowOff>47330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601200" y="2724150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504825</xdr:colOff>
      <xdr:row>22</xdr:row>
      <xdr:rowOff>66675</xdr:rowOff>
    </xdr:from>
    <xdr:to>
      <xdr:col>14</xdr:col>
      <xdr:colOff>609599</xdr:colOff>
      <xdr:row>27</xdr:row>
      <xdr:rowOff>56855</xdr:rowOff>
    </xdr:to>
    <xdr:pic>
      <xdr:nvPicPr>
        <xdr:cNvPr id="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648825" y="4257675"/>
          <a:ext cx="714374" cy="942680"/>
        </a:xfrm>
        <a:prstGeom prst="rect">
          <a:avLst/>
        </a:prstGeom>
        <a:noFill/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544286</xdr:colOff>
      <xdr:row>17</xdr:row>
      <xdr:rowOff>119742</xdr:rowOff>
    </xdr:from>
    <xdr:to>
      <xdr:col>28</xdr:col>
      <xdr:colOff>172278</xdr:colOff>
      <xdr:row>28</xdr:row>
      <xdr:rowOff>142602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23</xdr:col>
      <xdr:colOff>561975</xdr:colOff>
      <xdr:row>17</xdr:row>
      <xdr:rowOff>119064</xdr:rowOff>
    </xdr:from>
    <xdr:to>
      <xdr:col>28</xdr:col>
      <xdr:colOff>189967</xdr:colOff>
      <xdr:row>28</xdr:row>
      <xdr:rowOff>141924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19</xdr:col>
      <xdr:colOff>26126</xdr:colOff>
      <xdr:row>17</xdr:row>
      <xdr:rowOff>111034</xdr:rowOff>
    </xdr:from>
    <xdr:to>
      <xdr:col>23</xdr:col>
      <xdr:colOff>390939</xdr:colOff>
      <xdr:row>28</xdr:row>
      <xdr:rowOff>133894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19</xdr:col>
      <xdr:colOff>46894</xdr:colOff>
      <xdr:row>17</xdr:row>
      <xdr:rowOff>128954</xdr:rowOff>
    </xdr:from>
    <xdr:to>
      <xdr:col>23</xdr:col>
      <xdr:colOff>411707</xdr:colOff>
      <xdr:row>28</xdr:row>
      <xdr:rowOff>151814</xdr:rowOff>
    </xdr:to>
    <xdr:graphicFrame macro="">
      <xdr:nvGraphicFramePr>
        <xdr:cNvPr id="19" name="Chart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19</xdr:col>
      <xdr:colOff>508648</xdr:colOff>
      <xdr:row>0</xdr:row>
      <xdr:rowOff>143824</xdr:rowOff>
    </xdr:from>
    <xdr:to>
      <xdr:col>30</xdr:col>
      <xdr:colOff>110668</xdr:colOff>
      <xdr:row>15</xdr:row>
      <xdr:rowOff>171615</xdr:rowOff>
    </xdr:to>
    <xdr:grpSp>
      <xdr:nvGrpSpPr>
        <xdr:cNvPr id="18" name="Group 17"/>
        <xdr:cNvGrpSpPr/>
      </xdr:nvGrpSpPr>
      <xdr:grpSpPr>
        <a:xfrm>
          <a:off x="12091048" y="143824"/>
          <a:ext cx="6307620" cy="2761466"/>
          <a:chOff x="11335672" y="203459"/>
          <a:chExt cx="6307620" cy="2824000"/>
        </a:xfrm>
      </xdr:grpSpPr>
      <xdr:graphicFrame macro="">
        <xdr:nvGraphicFramePr>
          <xdr:cNvPr id="2" name="Chart 1"/>
          <xdr:cNvGraphicFramePr/>
        </xdr:nvGraphicFramePr>
        <xdr:xfrm>
          <a:off x="11392359" y="205124"/>
          <a:ext cx="6244864" cy="282233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pSp>
        <xdr:nvGrpSpPr>
          <xdr:cNvPr id="14" name="Group 13"/>
          <xdr:cNvGrpSpPr/>
        </xdr:nvGrpSpPr>
        <xdr:grpSpPr>
          <a:xfrm>
            <a:off x="11335672" y="203459"/>
            <a:ext cx="6307620" cy="2822337"/>
            <a:chOff x="11322420" y="203459"/>
            <a:chExt cx="6307620" cy="2822337"/>
          </a:xfrm>
          <a:solidFill>
            <a:schemeClr val="accent1"/>
          </a:solidFill>
        </xdr:grpSpPr>
        <xdr:graphicFrame macro="">
          <xdr:nvGraphicFramePr>
            <xdr:cNvPr id="9" name="Chart 8"/>
            <xdr:cNvGraphicFramePr/>
          </xdr:nvGraphicFramePr>
          <xdr:xfrm>
            <a:off x="11385176" y="203461"/>
            <a:ext cx="6244864" cy="2822335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6"/>
            </a:graphicData>
          </a:graphic>
        </xdr:graphicFrame>
        <xdr:graphicFrame macro="">
          <xdr:nvGraphicFramePr>
            <xdr:cNvPr id="8" name="Chart 7"/>
            <xdr:cNvGraphicFramePr/>
          </xdr:nvGraphicFramePr>
          <xdr:xfrm>
            <a:off x="11322420" y="203459"/>
            <a:ext cx="6244864" cy="2822335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7"/>
            </a:graphicData>
          </a:graphic>
        </xdr:graphicFrame>
      </xdr:grpSp>
    </xdr:grpSp>
    <xdr:clientData/>
  </xdr:twoCellAnchor>
  <xdr:twoCellAnchor>
    <xdr:from>
      <xdr:col>43</xdr:col>
      <xdr:colOff>0</xdr:colOff>
      <xdr:row>5</xdr:row>
      <xdr:rowOff>0</xdr:rowOff>
    </xdr:from>
    <xdr:to>
      <xdr:col>53</xdr:col>
      <xdr:colOff>148864</xdr:colOff>
      <xdr:row>20</xdr:row>
      <xdr:rowOff>26126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23</xdr:col>
      <xdr:colOff>523875</xdr:colOff>
      <xdr:row>17</xdr:row>
      <xdr:rowOff>119063</xdr:rowOff>
    </xdr:from>
    <xdr:to>
      <xdr:col>28</xdr:col>
      <xdr:colOff>151867</xdr:colOff>
      <xdr:row>28</xdr:row>
      <xdr:rowOff>141923</xdr:rowOff>
    </xdr:to>
    <xdr:graphicFrame macro="">
      <xdr:nvGraphicFramePr>
        <xdr:cNvPr id="23" name="Chart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19</xdr:col>
      <xdr:colOff>8059</xdr:colOff>
      <xdr:row>17</xdr:row>
      <xdr:rowOff>100744</xdr:rowOff>
    </xdr:from>
    <xdr:to>
      <xdr:col>23</xdr:col>
      <xdr:colOff>372872</xdr:colOff>
      <xdr:row>28</xdr:row>
      <xdr:rowOff>123604</xdr:rowOff>
    </xdr:to>
    <xdr:graphicFrame macro="">
      <xdr:nvGraphicFramePr>
        <xdr:cNvPr id="20" name="Chart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</xdr:wsDr>
</file>

<file path=xl/drawings/drawing51.xml><?xml version="1.0" encoding="utf-8"?>
<c:userShapes xmlns:c="http://schemas.openxmlformats.org/drawingml/2006/chart">
  <cdr:relSizeAnchor xmlns:cdr="http://schemas.openxmlformats.org/drawingml/2006/chartDrawing">
    <cdr:from>
      <cdr:x>0.02012</cdr:x>
      <cdr:y>0.12349</cdr:y>
    </cdr:from>
    <cdr:to>
      <cdr:x>0.09024</cdr:x>
      <cdr:y>0.78277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60102" y="251242"/>
          <a:ext cx="209452" cy="13413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0.22017</cdr:x>
      <cdr:y>0.87641</cdr:y>
    </cdr:from>
    <cdr:to>
      <cdr:x>0.86479</cdr:x>
      <cdr:y>0.93653</cdr:y>
    </cdr:to>
    <cdr:sp macro="" textlink="">
      <cdr:nvSpPr>
        <cdr:cNvPr id="3" name="TextBox 7"/>
        <cdr:cNvSpPr txBox="1"/>
      </cdr:nvSpPr>
      <cdr:spPr>
        <a:xfrm xmlns:a="http://schemas.openxmlformats.org/drawingml/2006/main">
          <a:off x="657665" y="1783090"/>
          <a:ext cx="1925505" cy="122316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>
            <a:alpha val="0"/>
          </a:sysClr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Number of Training Positions</a:t>
          </a:r>
        </a:p>
      </cdr:txBody>
    </cdr:sp>
  </cdr:relSizeAnchor>
</c:userShapes>
</file>

<file path=xl/drawings/drawing52.xml><?xml version="1.0" encoding="utf-8"?>
<c:userShapes xmlns:c="http://schemas.openxmlformats.org/drawingml/2006/chart">
  <cdr:relSizeAnchor xmlns:cdr="http://schemas.openxmlformats.org/drawingml/2006/chartDrawing">
    <cdr:from>
      <cdr:x>0.02012</cdr:x>
      <cdr:y>0.12349</cdr:y>
    </cdr:from>
    <cdr:to>
      <cdr:x>0.09024</cdr:x>
      <cdr:y>0.78277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60102" y="251242"/>
          <a:ext cx="209452" cy="13413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0.18446</cdr:x>
      <cdr:y>0.8839</cdr:y>
    </cdr:from>
    <cdr:to>
      <cdr:x>0.82908</cdr:x>
      <cdr:y>0.94402</cdr:y>
    </cdr:to>
    <cdr:sp macro="" textlink="">
      <cdr:nvSpPr>
        <cdr:cNvPr id="3" name="TextBox 7"/>
        <cdr:cNvSpPr txBox="1"/>
      </cdr:nvSpPr>
      <cdr:spPr>
        <a:xfrm xmlns:a="http://schemas.openxmlformats.org/drawingml/2006/main">
          <a:off x="550985" y="1798320"/>
          <a:ext cx="1925514" cy="122326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>
            <a:alpha val="0"/>
          </a:sysClr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Number of Training Positions</a:t>
          </a:r>
        </a:p>
      </cdr:txBody>
    </cdr:sp>
  </cdr:relSizeAnchor>
  <cdr:relSizeAnchor xmlns:cdr="http://schemas.openxmlformats.org/drawingml/2006/chartDrawing">
    <cdr:from>
      <cdr:x>0.02012</cdr:x>
      <cdr:y>0.12349</cdr:y>
    </cdr:from>
    <cdr:to>
      <cdr:x>0.09024</cdr:x>
      <cdr:y>0.78277</cdr:y>
    </cdr:to>
    <cdr:sp macro="" textlink="">
      <cdr:nvSpPr>
        <cdr:cNvPr id="4" name="TextBox 1"/>
        <cdr:cNvSpPr txBox="1"/>
      </cdr:nvSpPr>
      <cdr:spPr>
        <a:xfrm xmlns:a="http://schemas.openxmlformats.org/drawingml/2006/main">
          <a:off x="60102" y="251242"/>
          <a:ext cx="209452" cy="134133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</c:userShapes>
</file>

<file path=xl/drawings/drawing53.xml><?xml version="1.0" encoding="utf-8"?>
<c:userShapes xmlns:c="http://schemas.openxmlformats.org/drawingml/2006/chart">
  <cdr:relSizeAnchor xmlns:cdr="http://schemas.openxmlformats.org/drawingml/2006/chartDrawing">
    <cdr:from>
      <cdr:x>0.26354</cdr:x>
      <cdr:y>0.87444</cdr:y>
    </cdr:from>
    <cdr:to>
      <cdr:x>0.74718</cdr:x>
      <cdr:y>0.94402</cdr:y>
    </cdr:to>
    <cdr:sp macro="" textlink="">
      <cdr:nvSpPr>
        <cdr:cNvPr id="3" name="TextBox 7"/>
        <cdr:cNvSpPr txBox="1"/>
      </cdr:nvSpPr>
      <cdr:spPr>
        <a:xfrm xmlns:a="http://schemas.openxmlformats.org/drawingml/2006/main">
          <a:off x="1143000" y="2225040"/>
          <a:ext cx="2097615" cy="17705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>
            <a:alpha val="0"/>
          </a:sysClr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Number of Training Positions</a:t>
          </a:r>
        </a:p>
      </cdr:txBody>
    </cdr:sp>
  </cdr:relSizeAnchor>
  <cdr:relSizeAnchor xmlns:cdr="http://schemas.openxmlformats.org/drawingml/2006/chartDrawing">
    <cdr:from>
      <cdr:x>0.03399</cdr:x>
      <cdr:y>0.19465</cdr:y>
    </cdr:from>
    <cdr:to>
      <cdr:x>0.07954</cdr:x>
      <cdr:y>0.76638</cdr:y>
    </cdr:to>
    <cdr:sp macro="" textlink="">
      <cdr:nvSpPr>
        <cdr:cNvPr id="4" name="TextBox 1"/>
        <cdr:cNvSpPr txBox="1"/>
      </cdr:nvSpPr>
      <cdr:spPr>
        <a:xfrm xmlns:a="http://schemas.openxmlformats.org/drawingml/2006/main">
          <a:off x="210515" y="542016"/>
          <a:ext cx="282048" cy="159202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</c:userShapes>
</file>

<file path=xl/drawings/drawing5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10</xdr:row>
      <xdr:rowOff>171450</xdr:rowOff>
    </xdr:from>
    <xdr:to>
      <xdr:col>15</xdr:col>
      <xdr:colOff>552450</xdr:colOff>
      <xdr:row>31</xdr:row>
      <xdr:rowOff>123825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133349</xdr:colOff>
      <xdr:row>11</xdr:row>
      <xdr:rowOff>133350</xdr:rowOff>
    </xdr:from>
    <xdr:to>
      <xdr:col>13</xdr:col>
      <xdr:colOff>514350</xdr:colOff>
      <xdr:row>26</xdr:row>
      <xdr:rowOff>19050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400050</xdr:colOff>
      <xdr:row>0</xdr:row>
      <xdr:rowOff>180975</xdr:rowOff>
    </xdr:from>
    <xdr:to>
      <xdr:col>9</xdr:col>
      <xdr:colOff>600075</xdr:colOff>
      <xdr:row>7</xdr:row>
      <xdr:rowOff>85725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400050</xdr:colOff>
      <xdr:row>0</xdr:row>
      <xdr:rowOff>28574</xdr:rowOff>
    </xdr:from>
    <xdr:to>
      <xdr:col>18</xdr:col>
      <xdr:colOff>95250</xdr:colOff>
      <xdr:row>11</xdr:row>
      <xdr:rowOff>66675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85725</xdr:colOff>
      <xdr:row>10</xdr:row>
      <xdr:rowOff>114300</xdr:rowOff>
    </xdr:from>
    <xdr:to>
      <xdr:col>15</xdr:col>
      <xdr:colOff>142875</xdr:colOff>
      <xdr:row>11</xdr:row>
      <xdr:rowOff>28575</xdr:rowOff>
    </xdr:to>
    <xdr:sp macro="" textlink="">
      <xdr:nvSpPr>
        <xdr:cNvPr id="4" name="TextBox 3"/>
        <xdr:cNvSpPr txBox="1"/>
      </xdr:nvSpPr>
      <xdr:spPr>
        <a:xfrm>
          <a:off x="7410450" y="2238375"/>
          <a:ext cx="1885950" cy="29527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>
          <a:pPr algn="ctr"/>
          <a:endParaRPr lang="en-CA" sz="1100" b="1"/>
        </a:p>
      </xdr:txBody>
    </xdr:sp>
    <xdr:clientData/>
  </xdr:twoCellAnchor>
  <xdr:twoCellAnchor>
    <xdr:from>
      <xdr:col>15</xdr:col>
      <xdr:colOff>85725</xdr:colOff>
      <xdr:row>10</xdr:row>
      <xdr:rowOff>114300</xdr:rowOff>
    </xdr:from>
    <xdr:to>
      <xdr:col>17</xdr:col>
      <xdr:colOff>447675</xdr:colOff>
      <xdr:row>11</xdr:row>
      <xdr:rowOff>19050</xdr:rowOff>
    </xdr:to>
    <xdr:sp macro="" textlink="">
      <xdr:nvSpPr>
        <xdr:cNvPr id="5" name="TextBox 4"/>
        <xdr:cNvSpPr txBox="1"/>
      </xdr:nvSpPr>
      <xdr:spPr>
        <a:xfrm>
          <a:off x="9239250" y="2238375"/>
          <a:ext cx="1581150" cy="2857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>
          <a:pPr algn="ctr"/>
          <a:endParaRPr lang="en-CA" sz="1100" b="1"/>
        </a:p>
      </xdr:txBody>
    </xdr:sp>
    <xdr:clientData/>
  </xdr:twoCellAnchor>
  <xdr:twoCellAnchor>
    <xdr:from>
      <xdr:col>10</xdr:col>
      <xdr:colOff>400050</xdr:colOff>
      <xdr:row>11</xdr:row>
      <xdr:rowOff>114300</xdr:rowOff>
    </xdr:from>
    <xdr:to>
      <xdr:col>18</xdr:col>
      <xdr:colOff>95250</xdr:colOff>
      <xdr:row>23</xdr:row>
      <xdr:rowOff>180976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4</xdr:col>
      <xdr:colOff>152400</xdr:colOff>
      <xdr:row>1</xdr:row>
      <xdr:rowOff>180975</xdr:rowOff>
    </xdr:from>
    <xdr:to>
      <xdr:col>6</xdr:col>
      <xdr:colOff>276225</xdr:colOff>
      <xdr:row>6</xdr:row>
      <xdr:rowOff>28575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2600325" y="371475"/>
          <a:ext cx="1343025" cy="1019175"/>
        </a:xfrm>
        <a:prstGeom prst="rect">
          <a:avLst/>
        </a:prstGeom>
        <a:noFill/>
      </xdr:spPr>
    </xdr:pic>
    <xdr:clientData/>
  </xdr:twoCellAnchor>
</xdr:wsDr>
</file>

<file path=xl/drawings/drawing57.xml><?xml version="1.0" encoding="utf-8"?>
<c:userShapes xmlns:c="http://schemas.openxmlformats.org/drawingml/2006/chart">
  <cdr:relSizeAnchor xmlns:cdr="http://schemas.openxmlformats.org/drawingml/2006/chartDrawing">
    <cdr:from>
      <cdr:x>0.21042</cdr:x>
      <cdr:y>0.88015</cdr:y>
    </cdr:from>
    <cdr:to>
      <cdr:x>0.57916</cdr:x>
      <cdr:y>0.99626</cdr:y>
    </cdr:to>
    <cdr:sp macro="" textlink="">
      <cdr:nvSpPr>
        <cdr:cNvPr id="2" name="TextBox 3"/>
        <cdr:cNvSpPr txBox="1"/>
      </cdr:nvSpPr>
      <cdr:spPr>
        <a:xfrm xmlns:a="http://schemas.openxmlformats.org/drawingml/2006/main">
          <a:off x="962025" y="2238368"/>
          <a:ext cx="1685910" cy="295288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0.56042</cdr:x>
      <cdr:y>0.87266</cdr:y>
    </cdr:from>
    <cdr:to>
      <cdr:x>0.97292</cdr:x>
      <cdr:y>0.98502</cdr:y>
    </cdr:to>
    <cdr:sp macro="" textlink="">
      <cdr:nvSpPr>
        <cdr:cNvPr id="3" name="TextBox 4"/>
        <cdr:cNvSpPr txBox="1"/>
      </cdr:nvSpPr>
      <cdr:spPr>
        <a:xfrm xmlns:a="http://schemas.openxmlformats.org/drawingml/2006/main">
          <a:off x="2562225" y="2219318"/>
          <a:ext cx="1885950" cy="2857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</c:userShapes>
</file>

<file path=xl/drawings/drawing5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400050</xdr:colOff>
      <xdr:row>0</xdr:row>
      <xdr:rowOff>180975</xdr:rowOff>
    </xdr:from>
    <xdr:to>
      <xdr:col>9</xdr:col>
      <xdr:colOff>600075</xdr:colOff>
      <xdr:row>7</xdr:row>
      <xdr:rowOff>85725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400050</xdr:colOff>
      <xdr:row>0</xdr:row>
      <xdr:rowOff>28574</xdr:rowOff>
    </xdr:from>
    <xdr:to>
      <xdr:col>19</xdr:col>
      <xdr:colOff>523875</xdr:colOff>
      <xdr:row>11</xdr:row>
      <xdr:rowOff>66675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381000</xdr:colOff>
      <xdr:row>12</xdr:row>
      <xdr:rowOff>38100</xdr:rowOff>
    </xdr:from>
    <xdr:to>
      <xdr:col>19</xdr:col>
      <xdr:colOff>504825</xdr:colOff>
      <xdr:row>24</xdr:row>
      <xdr:rowOff>104776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4</xdr:col>
      <xdr:colOff>152400</xdr:colOff>
      <xdr:row>1</xdr:row>
      <xdr:rowOff>180975</xdr:rowOff>
    </xdr:from>
    <xdr:to>
      <xdr:col>6</xdr:col>
      <xdr:colOff>276225</xdr:colOff>
      <xdr:row>6</xdr:row>
      <xdr:rowOff>28575</xdr:rowOff>
    </xdr:to>
    <xdr:pic>
      <xdr:nvPicPr>
        <xdr:cNvPr id="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2600325" y="371475"/>
          <a:ext cx="1343025" cy="1019175"/>
        </a:xfrm>
        <a:prstGeom prst="rect">
          <a:avLst/>
        </a:prstGeom>
        <a:noFill/>
      </xdr:spPr>
    </xdr:pic>
    <xdr:clientData/>
  </xdr:twoCellAnchor>
  <xdr:twoCellAnchor>
    <xdr:from>
      <xdr:col>11</xdr:col>
      <xdr:colOff>381000</xdr:colOff>
      <xdr:row>25</xdr:row>
      <xdr:rowOff>95250</xdr:rowOff>
    </xdr:from>
    <xdr:to>
      <xdr:col>19</xdr:col>
      <xdr:colOff>504825</xdr:colOff>
      <xdr:row>36</xdr:row>
      <xdr:rowOff>161926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59.xml><?xml version="1.0" encoding="utf-8"?>
<c:userShapes xmlns:c="http://schemas.openxmlformats.org/drawingml/2006/chart">
  <cdr:relSizeAnchor xmlns:cdr="http://schemas.openxmlformats.org/drawingml/2006/chartDrawing">
    <cdr:from>
      <cdr:x>0.1619</cdr:x>
      <cdr:y>0.88389</cdr:y>
    </cdr:from>
    <cdr:to>
      <cdr:x>0.53064</cdr:x>
      <cdr:y>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09625" y="2094072"/>
          <a:ext cx="1843930" cy="27316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0.56524</cdr:x>
      <cdr:y>0.88764</cdr:y>
    </cdr:from>
    <cdr:to>
      <cdr:x>0.97774</cdr:x>
      <cdr:y>1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826543" y="2133600"/>
          <a:ext cx="2062758" cy="264347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</c:userShapes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495300</xdr:colOff>
      <xdr:row>9</xdr:row>
      <xdr:rowOff>152400</xdr:rowOff>
    </xdr:from>
    <xdr:to>
      <xdr:col>11</xdr:col>
      <xdr:colOff>161925</xdr:colOff>
      <xdr:row>21</xdr:row>
      <xdr:rowOff>114300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457201</xdr:colOff>
      <xdr:row>0</xdr:row>
      <xdr:rowOff>90635</xdr:rowOff>
    </xdr:from>
    <xdr:to>
      <xdr:col>14</xdr:col>
      <xdr:colOff>561975</xdr:colOff>
      <xdr:row>5</xdr:row>
      <xdr:rowOff>80815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382001" y="9063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495300</xdr:colOff>
      <xdr:row>7</xdr:row>
      <xdr:rowOff>47625</xdr:rowOff>
    </xdr:from>
    <xdr:to>
      <xdr:col>14</xdr:col>
      <xdr:colOff>600074</xdr:colOff>
      <xdr:row>12</xdr:row>
      <xdr:rowOff>37805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420100" y="138112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457200</xdr:colOff>
      <xdr:row>14</xdr:row>
      <xdr:rowOff>57150</xdr:rowOff>
    </xdr:from>
    <xdr:to>
      <xdr:col>14</xdr:col>
      <xdr:colOff>561974</xdr:colOff>
      <xdr:row>19</xdr:row>
      <xdr:rowOff>47330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382000" y="2724150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504825</xdr:colOff>
      <xdr:row>22</xdr:row>
      <xdr:rowOff>66675</xdr:rowOff>
    </xdr:from>
    <xdr:to>
      <xdr:col>14</xdr:col>
      <xdr:colOff>609599</xdr:colOff>
      <xdr:row>27</xdr:row>
      <xdr:rowOff>56855</xdr:rowOff>
    </xdr:to>
    <xdr:pic>
      <xdr:nvPicPr>
        <xdr:cNvPr id="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429625" y="4257675"/>
          <a:ext cx="714374" cy="942680"/>
        </a:xfrm>
        <a:prstGeom prst="rect">
          <a:avLst/>
        </a:prstGeom>
        <a:noFill/>
      </xdr:spPr>
    </xdr:pic>
    <xdr:clientData/>
  </xdr:twoCellAnchor>
</xdr:wsDr>
</file>

<file path=xl/drawings/drawing60.xml><?xml version="1.0" encoding="utf-8"?>
<c:userShapes xmlns:c="http://schemas.openxmlformats.org/drawingml/2006/chart">
  <cdr:relSizeAnchor xmlns:cdr="http://schemas.openxmlformats.org/drawingml/2006/chartDrawing">
    <cdr:from>
      <cdr:x>0.21042</cdr:x>
      <cdr:y>0.88015</cdr:y>
    </cdr:from>
    <cdr:to>
      <cdr:x>0.57916</cdr:x>
      <cdr:y>0.99626</cdr:y>
    </cdr:to>
    <cdr:sp macro="" textlink="">
      <cdr:nvSpPr>
        <cdr:cNvPr id="2" name="TextBox 3"/>
        <cdr:cNvSpPr txBox="1"/>
      </cdr:nvSpPr>
      <cdr:spPr>
        <a:xfrm xmlns:a="http://schemas.openxmlformats.org/drawingml/2006/main">
          <a:off x="962025" y="2238368"/>
          <a:ext cx="1685910" cy="295288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0.56042</cdr:x>
      <cdr:y>0.87266</cdr:y>
    </cdr:from>
    <cdr:to>
      <cdr:x>0.97292</cdr:x>
      <cdr:y>0.98502</cdr:y>
    </cdr:to>
    <cdr:sp macro="" textlink="">
      <cdr:nvSpPr>
        <cdr:cNvPr id="3" name="TextBox 4"/>
        <cdr:cNvSpPr txBox="1"/>
      </cdr:nvSpPr>
      <cdr:spPr>
        <a:xfrm xmlns:a="http://schemas.openxmlformats.org/drawingml/2006/main">
          <a:off x="2562225" y="2219318"/>
          <a:ext cx="1885950" cy="2857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0.2028</cdr:x>
      <cdr:y>0.88389</cdr:y>
    </cdr:from>
    <cdr:to>
      <cdr:x>0.57154</cdr:x>
      <cdr:y>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1014132" y="2174757"/>
          <a:ext cx="1843930" cy="27316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0.56042</cdr:x>
      <cdr:y>0.87266</cdr:y>
    </cdr:from>
    <cdr:to>
      <cdr:x>0.97292</cdr:x>
      <cdr:y>0.98502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2562225" y="2219318"/>
          <a:ext cx="1885950" cy="2857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</c:userShapes>
</file>

<file path=xl/drawings/drawing61.xml><?xml version="1.0" encoding="utf-8"?>
<c:userShapes xmlns:c="http://schemas.openxmlformats.org/drawingml/2006/chart">
  <cdr:relSizeAnchor xmlns:cdr="http://schemas.openxmlformats.org/drawingml/2006/chartDrawing">
    <cdr:from>
      <cdr:x>0.21042</cdr:x>
      <cdr:y>0.88015</cdr:y>
    </cdr:from>
    <cdr:to>
      <cdr:x>0.57916</cdr:x>
      <cdr:y>0.99626</cdr:y>
    </cdr:to>
    <cdr:sp macro="" textlink="">
      <cdr:nvSpPr>
        <cdr:cNvPr id="2" name="TextBox 3"/>
        <cdr:cNvSpPr txBox="1"/>
      </cdr:nvSpPr>
      <cdr:spPr>
        <a:xfrm xmlns:a="http://schemas.openxmlformats.org/drawingml/2006/main">
          <a:off x="962025" y="2238368"/>
          <a:ext cx="1685910" cy="295288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0.56042</cdr:x>
      <cdr:y>0.87266</cdr:y>
    </cdr:from>
    <cdr:to>
      <cdr:x>0.97292</cdr:x>
      <cdr:y>0.98502</cdr:y>
    </cdr:to>
    <cdr:sp macro="" textlink="">
      <cdr:nvSpPr>
        <cdr:cNvPr id="3" name="TextBox 4"/>
        <cdr:cNvSpPr txBox="1"/>
      </cdr:nvSpPr>
      <cdr:spPr>
        <a:xfrm xmlns:a="http://schemas.openxmlformats.org/drawingml/2006/main">
          <a:off x="2562225" y="2219318"/>
          <a:ext cx="1885950" cy="2857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</c:userShapes>
</file>

<file path=xl/drawings/drawing6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400050</xdr:colOff>
      <xdr:row>0</xdr:row>
      <xdr:rowOff>180975</xdr:rowOff>
    </xdr:from>
    <xdr:to>
      <xdr:col>9</xdr:col>
      <xdr:colOff>600075</xdr:colOff>
      <xdr:row>7</xdr:row>
      <xdr:rowOff>85725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400050</xdr:colOff>
      <xdr:row>0</xdr:row>
      <xdr:rowOff>28574</xdr:rowOff>
    </xdr:from>
    <xdr:to>
      <xdr:col>19</xdr:col>
      <xdr:colOff>523875</xdr:colOff>
      <xdr:row>11</xdr:row>
      <xdr:rowOff>66675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381000</xdr:colOff>
      <xdr:row>12</xdr:row>
      <xdr:rowOff>38100</xdr:rowOff>
    </xdr:from>
    <xdr:to>
      <xdr:col>19</xdr:col>
      <xdr:colOff>504825</xdr:colOff>
      <xdr:row>24</xdr:row>
      <xdr:rowOff>104776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4</xdr:col>
      <xdr:colOff>152400</xdr:colOff>
      <xdr:row>1</xdr:row>
      <xdr:rowOff>180975</xdr:rowOff>
    </xdr:from>
    <xdr:to>
      <xdr:col>6</xdr:col>
      <xdr:colOff>276225</xdr:colOff>
      <xdr:row>6</xdr:row>
      <xdr:rowOff>28575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2600325" y="371475"/>
          <a:ext cx="1343025" cy="1019175"/>
        </a:xfrm>
        <a:prstGeom prst="rect">
          <a:avLst/>
        </a:prstGeom>
        <a:noFill/>
      </xdr:spPr>
    </xdr:pic>
    <xdr:clientData/>
  </xdr:twoCellAnchor>
  <xdr:twoCellAnchor>
    <xdr:from>
      <xdr:col>11</xdr:col>
      <xdr:colOff>381000</xdr:colOff>
      <xdr:row>25</xdr:row>
      <xdr:rowOff>95250</xdr:rowOff>
    </xdr:from>
    <xdr:to>
      <xdr:col>19</xdr:col>
      <xdr:colOff>504825</xdr:colOff>
      <xdr:row>36</xdr:row>
      <xdr:rowOff>161926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63.xml><?xml version="1.0" encoding="utf-8"?>
<c:userShapes xmlns:c="http://schemas.openxmlformats.org/drawingml/2006/chart">
  <cdr:relSizeAnchor xmlns:cdr="http://schemas.openxmlformats.org/drawingml/2006/chartDrawing">
    <cdr:from>
      <cdr:x>0.1619</cdr:x>
      <cdr:y>0.88389</cdr:y>
    </cdr:from>
    <cdr:to>
      <cdr:x>0.53064</cdr:x>
      <cdr:y>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09625" y="2094072"/>
          <a:ext cx="1843930" cy="27316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0.56524</cdr:x>
      <cdr:y>0.88764</cdr:y>
    </cdr:from>
    <cdr:to>
      <cdr:x>0.97774</cdr:x>
      <cdr:y>1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826543" y="2133600"/>
          <a:ext cx="2062758" cy="264347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</c:userShapes>
</file>

<file path=xl/drawings/drawing64.xml><?xml version="1.0" encoding="utf-8"?>
<c:userShapes xmlns:c="http://schemas.openxmlformats.org/drawingml/2006/chart">
  <cdr:relSizeAnchor xmlns:cdr="http://schemas.openxmlformats.org/drawingml/2006/chartDrawing">
    <cdr:from>
      <cdr:x>0.21042</cdr:x>
      <cdr:y>0.88015</cdr:y>
    </cdr:from>
    <cdr:to>
      <cdr:x>0.57916</cdr:x>
      <cdr:y>0.99626</cdr:y>
    </cdr:to>
    <cdr:sp macro="" textlink="">
      <cdr:nvSpPr>
        <cdr:cNvPr id="2" name="TextBox 3"/>
        <cdr:cNvSpPr txBox="1"/>
      </cdr:nvSpPr>
      <cdr:spPr>
        <a:xfrm xmlns:a="http://schemas.openxmlformats.org/drawingml/2006/main">
          <a:off x="962025" y="2238368"/>
          <a:ext cx="1685910" cy="295288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0.56042</cdr:x>
      <cdr:y>0.87266</cdr:y>
    </cdr:from>
    <cdr:to>
      <cdr:x>0.97292</cdr:x>
      <cdr:y>0.98502</cdr:y>
    </cdr:to>
    <cdr:sp macro="" textlink="">
      <cdr:nvSpPr>
        <cdr:cNvPr id="3" name="TextBox 4"/>
        <cdr:cNvSpPr txBox="1"/>
      </cdr:nvSpPr>
      <cdr:spPr>
        <a:xfrm xmlns:a="http://schemas.openxmlformats.org/drawingml/2006/main">
          <a:off x="2562225" y="2219318"/>
          <a:ext cx="1885950" cy="2857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0.2028</cdr:x>
      <cdr:y>0.88389</cdr:y>
    </cdr:from>
    <cdr:to>
      <cdr:x>0.57154</cdr:x>
      <cdr:y>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1014132" y="2174757"/>
          <a:ext cx="1843930" cy="27316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0.56042</cdr:x>
      <cdr:y>0.87266</cdr:y>
    </cdr:from>
    <cdr:to>
      <cdr:x>0.97292</cdr:x>
      <cdr:y>0.98502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2562225" y="2219318"/>
          <a:ext cx="1885950" cy="2857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</c:userShapes>
</file>

<file path=xl/drawings/drawing65.xml><?xml version="1.0" encoding="utf-8"?>
<c:userShapes xmlns:c="http://schemas.openxmlformats.org/drawingml/2006/chart">
  <cdr:relSizeAnchor xmlns:cdr="http://schemas.openxmlformats.org/drawingml/2006/chartDrawing">
    <cdr:from>
      <cdr:x>0.21042</cdr:x>
      <cdr:y>0.88015</cdr:y>
    </cdr:from>
    <cdr:to>
      <cdr:x>0.57916</cdr:x>
      <cdr:y>0.99626</cdr:y>
    </cdr:to>
    <cdr:sp macro="" textlink="">
      <cdr:nvSpPr>
        <cdr:cNvPr id="2" name="TextBox 3"/>
        <cdr:cNvSpPr txBox="1"/>
      </cdr:nvSpPr>
      <cdr:spPr>
        <a:xfrm xmlns:a="http://schemas.openxmlformats.org/drawingml/2006/main">
          <a:off x="962025" y="2238368"/>
          <a:ext cx="1685910" cy="295288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0.56042</cdr:x>
      <cdr:y>0.87266</cdr:y>
    </cdr:from>
    <cdr:to>
      <cdr:x>0.97292</cdr:x>
      <cdr:y>0.98502</cdr:y>
    </cdr:to>
    <cdr:sp macro="" textlink="">
      <cdr:nvSpPr>
        <cdr:cNvPr id="3" name="TextBox 4"/>
        <cdr:cNvSpPr txBox="1"/>
      </cdr:nvSpPr>
      <cdr:spPr>
        <a:xfrm xmlns:a="http://schemas.openxmlformats.org/drawingml/2006/main">
          <a:off x="2562225" y="2219318"/>
          <a:ext cx="1885950" cy="2857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</c:userShapes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400050</xdr:colOff>
      <xdr:row>0</xdr:row>
      <xdr:rowOff>180975</xdr:rowOff>
    </xdr:from>
    <xdr:to>
      <xdr:col>9</xdr:col>
      <xdr:colOff>600075</xdr:colOff>
      <xdr:row>7</xdr:row>
      <xdr:rowOff>85725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400050</xdr:colOff>
      <xdr:row>0</xdr:row>
      <xdr:rowOff>28574</xdr:rowOff>
    </xdr:from>
    <xdr:to>
      <xdr:col>19</xdr:col>
      <xdr:colOff>523875</xdr:colOff>
      <xdr:row>11</xdr:row>
      <xdr:rowOff>66675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381000</xdr:colOff>
      <xdr:row>12</xdr:row>
      <xdr:rowOff>38100</xdr:rowOff>
    </xdr:from>
    <xdr:to>
      <xdr:col>19</xdr:col>
      <xdr:colOff>504825</xdr:colOff>
      <xdr:row>24</xdr:row>
      <xdr:rowOff>104776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4</xdr:col>
      <xdr:colOff>152400</xdr:colOff>
      <xdr:row>1</xdr:row>
      <xdr:rowOff>180975</xdr:rowOff>
    </xdr:from>
    <xdr:to>
      <xdr:col>6</xdr:col>
      <xdr:colOff>276225</xdr:colOff>
      <xdr:row>6</xdr:row>
      <xdr:rowOff>28575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2600325" y="371475"/>
          <a:ext cx="1343025" cy="1019175"/>
        </a:xfrm>
        <a:prstGeom prst="rect">
          <a:avLst/>
        </a:prstGeom>
        <a:noFill/>
      </xdr:spPr>
    </xdr:pic>
    <xdr:clientData/>
  </xdr:twoCellAnchor>
  <xdr:twoCellAnchor>
    <xdr:from>
      <xdr:col>11</xdr:col>
      <xdr:colOff>381000</xdr:colOff>
      <xdr:row>25</xdr:row>
      <xdr:rowOff>95250</xdr:rowOff>
    </xdr:from>
    <xdr:to>
      <xdr:col>19</xdr:col>
      <xdr:colOff>504825</xdr:colOff>
      <xdr:row>36</xdr:row>
      <xdr:rowOff>161926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67.xml><?xml version="1.0" encoding="utf-8"?>
<c:userShapes xmlns:c="http://schemas.openxmlformats.org/drawingml/2006/chart">
  <cdr:relSizeAnchor xmlns:cdr="http://schemas.openxmlformats.org/drawingml/2006/chartDrawing">
    <cdr:from>
      <cdr:x>0.1619</cdr:x>
      <cdr:y>0.88389</cdr:y>
    </cdr:from>
    <cdr:to>
      <cdr:x>0.53064</cdr:x>
      <cdr:y>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09625" y="2094072"/>
          <a:ext cx="1843930" cy="27316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0.56524</cdr:x>
      <cdr:y>0.88764</cdr:y>
    </cdr:from>
    <cdr:to>
      <cdr:x>0.97774</cdr:x>
      <cdr:y>1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2826543" y="2133600"/>
          <a:ext cx="2062758" cy="264347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</c:userShapes>
</file>

<file path=xl/drawings/drawing68.xml><?xml version="1.0" encoding="utf-8"?>
<c:userShapes xmlns:c="http://schemas.openxmlformats.org/drawingml/2006/chart">
  <cdr:relSizeAnchor xmlns:cdr="http://schemas.openxmlformats.org/drawingml/2006/chartDrawing">
    <cdr:from>
      <cdr:x>0.21042</cdr:x>
      <cdr:y>0.88015</cdr:y>
    </cdr:from>
    <cdr:to>
      <cdr:x>0.57916</cdr:x>
      <cdr:y>0.99626</cdr:y>
    </cdr:to>
    <cdr:sp macro="" textlink="">
      <cdr:nvSpPr>
        <cdr:cNvPr id="2" name="TextBox 3"/>
        <cdr:cNvSpPr txBox="1"/>
      </cdr:nvSpPr>
      <cdr:spPr>
        <a:xfrm xmlns:a="http://schemas.openxmlformats.org/drawingml/2006/main">
          <a:off x="962025" y="2238368"/>
          <a:ext cx="1685910" cy="295288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0.56042</cdr:x>
      <cdr:y>0.87266</cdr:y>
    </cdr:from>
    <cdr:to>
      <cdr:x>0.97292</cdr:x>
      <cdr:y>0.98502</cdr:y>
    </cdr:to>
    <cdr:sp macro="" textlink="">
      <cdr:nvSpPr>
        <cdr:cNvPr id="3" name="TextBox 4"/>
        <cdr:cNvSpPr txBox="1"/>
      </cdr:nvSpPr>
      <cdr:spPr>
        <a:xfrm xmlns:a="http://schemas.openxmlformats.org/drawingml/2006/main">
          <a:off x="2562225" y="2219318"/>
          <a:ext cx="1885950" cy="2857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0.2028</cdr:x>
      <cdr:y>0.88389</cdr:y>
    </cdr:from>
    <cdr:to>
      <cdr:x>0.57154</cdr:x>
      <cdr:y>1</cdr:y>
    </cdr:to>
    <cdr:sp macro="" textlink="">
      <cdr:nvSpPr>
        <cdr:cNvPr id="4" name="TextBox 3"/>
        <cdr:cNvSpPr txBox="1"/>
      </cdr:nvSpPr>
      <cdr:spPr>
        <a:xfrm xmlns:a="http://schemas.openxmlformats.org/drawingml/2006/main">
          <a:off x="1014132" y="2174757"/>
          <a:ext cx="1843930" cy="273169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0.56042</cdr:x>
      <cdr:y>0.87266</cdr:y>
    </cdr:from>
    <cdr:to>
      <cdr:x>0.97292</cdr:x>
      <cdr:y>0.98502</cdr:y>
    </cdr:to>
    <cdr:sp macro="" textlink="">
      <cdr:nvSpPr>
        <cdr:cNvPr id="5" name="TextBox 4"/>
        <cdr:cNvSpPr txBox="1"/>
      </cdr:nvSpPr>
      <cdr:spPr>
        <a:xfrm xmlns:a="http://schemas.openxmlformats.org/drawingml/2006/main">
          <a:off x="2562225" y="2219318"/>
          <a:ext cx="1885950" cy="2857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</c:userShapes>
</file>

<file path=xl/drawings/drawing69.xml><?xml version="1.0" encoding="utf-8"?>
<c:userShapes xmlns:c="http://schemas.openxmlformats.org/drawingml/2006/chart">
  <cdr:relSizeAnchor xmlns:cdr="http://schemas.openxmlformats.org/drawingml/2006/chartDrawing">
    <cdr:from>
      <cdr:x>0.21042</cdr:x>
      <cdr:y>0.88015</cdr:y>
    </cdr:from>
    <cdr:to>
      <cdr:x>0.57916</cdr:x>
      <cdr:y>0.99626</cdr:y>
    </cdr:to>
    <cdr:sp macro="" textlink="">
      <cdr:nvSpPr>
        <cdr:cNvPr id="2" name="TextBox 3"/>
        <cdr:cNvSpPr txBox="1"/>
      </cdr:nvSpPr>
      <cdr:spPr>
        <a:xfrm xmlns:a="http://schemas.openxmlformats.org/drawingml/2006/main">
          <a:off x="962025" y="2238368"/>
          <a:ext cx="1685910" cy="295288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Static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  <cdr:relSizeAnchor xmlns:cdr="http://schemas.openxmlformats.org/drawingml/2006/chartDrawing">
    <cdr:from>
      <cdr:x>0.56042</cdr:x>
      <cdr:y>0.87266</cdr:y>
    </cdr:from>
    <cdr:to>
      <cdr:x>0.97292</cdr:x>
      <cdr:y>0.98502</cdr:y>
    </cdr:to>
    <cdr:sp macro="" textlink="">
      <cdr:nvSpPr>
        <cdr:cNvPr id="3" name="TextBox 4"/>
        <cdr:cNvSpPr txBox="1"/>
      </cdr:nvSpPr>
      <cdr:spPr>
        <a:xfrm xmlns:a="http://schemas.openxmlformats.org/drawingml/2006/main">
          <a:off x="2562225" y="2219318"/>
          <a:ext cx="1885950" cy="285751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400" b="1"/>
            <a:t>Dynamic</a:t>
          </a:r>
          <a:r>
            <a:rPr lang="en-CA" sz="1400" b="1" baseline="0"/>
            <a:t> Training</a:t>
          </a:r>
        </a:p>
        <a:p xmlns:a="http://schemas.openxmlformats.org/drawingml/2006/main">
          <a:pPr algn="ctr"/>
          <a:endParaRPr lang="en-CA" sz="1100" b="1"/>
        </a:p>
      </cdr:txBody>
    </cdr: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219075</xdr:colOff>
      <xdr:row>17</xdr:row>
      <xdr:rowOff>9524</xdr:rowOff>
    </xdr:from>
    <xdr:to>
      <xdr:col>12</xdr:col>
      <xdr:colOff>180975</xdr:colOff>
      <xdr:row>30</xdr:row>
      <xdr:rowOff>95250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590550</xdr:colOff>
      <xdr:row>46</xdr:row>
      <xdr:rowOff>66675</xdr:rowOff>
    </xdr:from>
    <xdr:to>
      <xdr:col>8</xdr:col>
      <xdr:colOff>285750</xdr:colOff>
      <xdr:row>60</xdr:row>
      <xdr:rowOff>142875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9</xdr:col>
      <xdr:colOff>431800</xdr:colOff>
      <xdr:row>47</xdr:row>
      <xdr:rowOff>85725</xdr:rowOff>
    </xdr:from>
    <xdr:to>
      <xdr:col>16</xdr:col>
      <xdr:colOff>558800</xdr:colOff>
      <xdr:row>64</xdr:row>
      <xdr:rowOff>142875</xdr:rowOff>
    </xdr:to>
    <xdr:pic>
      <xdr:nvPicPr>
        <xdr:cNvPr id="5" name="Picture 4" descr="multiPosTrainingAvg.tif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918200" y="9229725"/>
          <a:ext cx="4394200" cy="3295650"/>
        </a:xfrm>
        <a:prstGeom prst="rect">
          <a:avLst/>
        </a:prstGeom>
        <a:scene3d>
          <a:camera prst="orthographicFront">
            <a:rot lat="0" lon="0" rev="5400000"/>
          </a:camera>
          <a:lightRig rig="threePt" dir="t"/>
        </a:scene3d>
      </xdr:spPr>
    </xdr:pic>
    <xdr:clientData/>
  </xdr:twoCellAnchor>
  <xdr:twoCellAnchor editAs="oneCell">
    <xdr:from>
      <xdr:col>15</xdr:col>
      <xdr:colOff>384175</xdr:colOff>
      <xdr:row>47</xdr:row>
      <xdr:rowOff>66675</xdr:rowOff>
    </xdr:from>
    <xdr:to>
      <xdr:col>22</xdr:col>
      <xdr:colOff>511175</xdr:colOff>
      <xdr:row>64</xdr:row>
      <xdr:rowOff>123825</xdr:rowOff>
    </xdr:to>
    <xdr:pic>
      <xdr:nvPicPr>
        <xdr:cNvPr id="6" name="Picture 5" descr="multiPosTrainingAvg2.tif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528175" y="9020175"/>
          <a:ext cx="4394200" cy="3295650"/>
        </a:xfrm>
        <a:prstGeom prst="rect">
          <a:avLst/>
        </a:prstGeom>
        <a:scene3d>
          <a:camera prst="orthographicFront">
            <a:rot lat="0" lon="0" rev="5400000"/>
          </a:camera>
          <a:lightRig rig="threePt" dir="t"/>
        </a:scene3d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552450</xdr:colOff>
      <xdr:row>2</xdr:row>
      <xdr:rowOff>123825</xdr:rowOff>
    </xdr:from>
    <xdr:to>
      <xdr:col>11</xdr:col>
      <xdr:colOff>142875</xdr:colOff>
      <xdr:row>9</xdr:row>
      <xdr:rowOff>28575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400050</xdr:colOff>
      <xdr:row>0</xdr:row>
      <xdr:rowOff>28574</xdr:rowOff>
    </xdr:from>
    <xdr:to>
      <xdr:col>23</xdr:col>
      <xdr:colOff>523875</xdr:colOff>
      <xdr:row>11</xdr:row>
      <xdr:rowOff>66675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4</xdr:col>
      <xdr:colOff>152400</xdr:colOff>
      <xdr:row>1</xdr:row>
      <xdr:rowOff>180975</xdr:rowOff>
    </xdr:from>
    <xdr:to>
      <xdr:col>6</xdr:col>
      <xdr:colOff>276225</xdr:colOff>
      <xdr:row>6</xdr:row>
      <xdr:rowOff>28575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2600325" y="371475"/>
          <a:ext cx="1343025" cy="1019175"/>
        </a:xfrm>
        <a:prstGeom prst="rect">
          <a:avLst/>
        </a:prstGeom>
        <a:noFill/>
      </xdr:spPr>
    </xdr:pic>
    <xdr:clientData/>
  </xdr:twoCellAnchor>
  <xdr:twoCellAnchor>
    <xdr:from>
      <xdr:col>15</xdr:col>
      <xdr:colOff>394447</xdr:colOff>
      <xdr:row>12</xdr:row>
      <xdr:rowOff>143435</xdr:rowOff>
    </xdr:from>
    <xdr:to>
      <xdr:col>23</xdr:col>
      <xdr:colOff>518272</xdr:colOff>
      <xdr:row>24</xdr:row>
      <xdr:rowOff>2242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15</xdr:col>
      <xdr:colOff>385482</xdr:colOff>
      <xdr:row>26</xdr:row>
      <xdr:rowOff>71719</xdr:rowOff>
    </xdr:from>
    <xdr:to>
      <xdr:col>23</xdr:col>
      <xdr:colOff>509307</xdr:colOff>
      <xdr:row>37</xdr:row>
      <xdr:rowOff>145679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71.xml><?xml version="1.0" encoding="utf-8"?>
<c:userShapes xmlns:c="http://schemas.openxmlformats.org/drawingml/2006/chart">
  <cdr:relSizeAnchor xmlns:cdr="http://schemas.openxmlformats.org/drawingml/2006/chartDrawing">
    <cdr:from>
      <cdr:x>0.39582</cdr:x>
      <cdr:y>0.87988</cdr:y>
    </cdr:from>
    <cdr:to>
      <cdr:x>0.69914</cdr:x>
      <cdr:y>0.99599</cdr:y>
    </cdr:to>
    <cdr:sp macro="" textlink="">
      <cdr:nvSpPr>
        <cdr:cNvPr id="5" name="TextBox 1"/>
        <cdr:cNvSpPr txBox="1"/>
      </cdr:nvSpPr>
      <cdr:spPr>
        <a:xfrm xmlns:a="http://schemas.openxmlformats.org/drawingml/2006/main">
          <a:off x="1993527" y="1966047"/>
          <a:ext cx="1527664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(All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0.13706</cdr:x>
      <cdr:y>0.87864</cdr:y>
    </cdr:from>
    <cdr:to>
      <cdr:x>0.42608</cdr:x>
      <cdr:y>0.99475</cdr:y>
    </cdr:to>
    <cdr:sp macro="" textlink="">
      <cdr:nvSpPr>
        <cdr:cNvPr id="7" name="TextBox 1"/>
        <cdr:cNvSpPr txBox="1"/>
      </cdr:nvSpPr>
      <cdr:spPr>
        <a:xfrm xmlns:a="http://schemas.openxmlformats.org/drawingml/2006/main">
          <a:off x="690284" y="1963270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(3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0.66926</cdr:x>
      <cdr:y>0.87988</cdr:y>
    </cdr:from>
    <cdr:to>
      <cdr:x>0.95828</cdr:x>
      <cdr:y>0.99599</cdr:y>
    </cdr:to>
    <cdr:sp macro="" textlink="">
      <cdr:nvSpPr>
        <cdr:cNvPr id="8" name="TextBox 1"/>
        <cdr:cNvSpPr txBox="1"/>
      </cdr:nvSpPr>
      <cdr:spPr>
        <a:xfrm xmlns:a="http://schemas.openxmlformats.org/drawingml/2006/main">
          <a:off x="3370729" y="1966047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CA" sz="1000" b="1"/>
            <a:t>Dynamic</a:t>
          </a:r>
          <a:r>
            <a:rPr lang="en-CA" sz="1000" b="1" baseline="0"/>
            <a:t> Training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0.01969</cdr:x>
      <cdr:y>0.14765</cdr:y>
    </cdr:from>
    <cdr:to>
      <cdr:x>0.05876</cdr:x>
      <cdr:y>0.74681</cdr:y>
    </cdr:to>
    <cdr:sp macro="" textlink="">
      <cdr:nvSpPr>
        <cdr:cNvPr id="9" name="TextBox 1"/>
        <cdr:cNvSpPr txBox="1"/>
      </cdr:nvSpPr>
      <cdr:spPr>
        <a:xfrm xmlns:a="http://schemas.openxmlformats.org/drawingml/2006/main">
          <a:off x="99060" y="335280"/>
          <a:ext cx="196561" cy="13605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0.15297</cdr:x>
      <cdr:y>0.17785</cdr:y>
    </cdr:from>
    <cdr:to>
      <cdr:x>0.15475</cdr:x>
      <cdr:y>0.95105</cdr:y>
    </cdr:to>
    <cdr:cxnSp macro="">
      <cdr:nvCxnSpPr>
        <cdr:cNvPr id="10" name="Straight Connector 9"/>
        <cdr:cNvCxnSpPr/>
      </cdr:nvCxnSpPr>
      <cdr:spPr>
        <a:xfrm xmlns:a="http://schemas.openxmlformats.org/drawingml/2006/main" flipH="1">
          <a:off x="769620" y="403860"/>
          <a:ext cx="8964" cy="1755737"/>
        </a:xfrm>
        <a:prstGeom xmlns:a="http://schemas.openxmlformats.org/drawingml/2006/main" prst="line">
          <a:avLst/>
        </a:prstGeom>
        <a:noFill xmlns:a="http://schemas.openxmlformats.org/drawingml/2006/main"/>
        <a:ln xmlns:a="http://schemas.openxmlformats.org/drawingml/2006/main" w="9525" cap="flat" cmpd="sng" algn="ctr">
          <a:solidFill>
            <a:sysClr val="windowText" lastClr="000000">
              <a:shade val="95000"/>
              <a:satMod val="105000"/>
            </a:sysClr>
          </a:solidFill>
          <a:prstDash val="dash"/>
        </a:ln>
        <a:effectLst xmlns:a="http://schemas.openxmlformats.org/drawingml/2006/main"/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0.41499</cdr:x>
      <cdr:y>0.17866</cdr:y>
    </cdr:from>
    <cdr:to>
      <cdr:x>0.41678</cdr:x>
      <cdr:y>0.95186</cdr:y>
    </cdr:to>
    <cdr:cxnSp macro="">
      <cdr:nvCxnSpPr>
        <cdr:cNvPr id="11" name="Straight Connector 10"/>
        <cdr:cNvCxnSpPr/>
      </cdr:nvCxnSpPr>
      <cdr:spPr>
        <a:xfrm xmlns:a="http://schemas.openxmlformats.org/drawingml/2006/main" flipH="1">
          <a:off x="2090112" y="399214"/>
          <a:ext cx="8974" cy="1727664"/>
        </a:xfrm>
        <a:prstGeom xmlns:a="http://schemas.openxmlformats.org/drawingml/2006/main" prst="line">
          <a:avLst/>
        </a:prstGeom>
        <a:noFill xmlns:a="http://schemas.openxmlformats.org/drawingml/2006/main"/>
        <a:ln xmlns:a="http://schemas.openxmlformats.org/drawingml/2006/main" w="9525" cap="flat" cmpd="sng" algn="ctr">
          <a:solidFill>
            <a:sysClr val="windowText" lastClr="000000">
              <a:shade val="95000"/>
              <a:satMod val="105000"/>
            </a:sysClr>
          </a:solidFill>
          <a:prstDash val="dash"/>
        </a:ln>
        <a:effectLst xmlns:a="http://schemas.openxmlformats.org/drawingml/2006/main"/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0.39582</cdr:x>
      <cdr:y>0.87988</cdr:y>
    </cdr:from>
    <cdr:to>
      <cdr:x>0.69914</cdr:x>
      <cdr:y>0.99599</cdr:y>
    </cdr:to>
    <cdr:sp macro="" textlink="">
      <cdr:nvSpPr>
        <cdr:cNvPr id="4" name="TextBox 1"/>
        <cdr:cNvSpPr txBox="1"/>
      </cdr:nvSpPr>
      <cdr:spPr>
        <a:xfrm xmlns:a="http://schemas.openxmlformats.org/drawingml/2006/main">
          <a:off x="1993527" y="1966047"/>
          <a:ext cx="1527664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(All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0.13706</cdr:x>
      <cdr:y>0.87864</cdr:y>
    </cdr:from>
    <cdr:to>
      <cdr:x>0.42608</cdr:x>
      <cdr:y>0.99475</cdr:y>
    </cdr:to>
    <cdr:sp macro="" textlink="">
      <cdr:nvSpPr>
        <cdr:cNvPr id="12" name="TextBox 1"/>
        <cdr:cNvSpPr txBox="1"/>
      </cdr:nvSpPr>
      <cdr:spPr>
        <a:xfrm xmlns:a="http://schemas.openxmlformats.org/drawingml/2006/main">
          <a:off x="690284" y="1963270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(3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0.66926</cdr:x>
      <cdr:y>0.87988</cdr:y>
    </cdr:from>
    <cdr:to>
      <cdr:x>0.95828</cdr:x>
      <cdr:y>0.99599</cdr:y>
    </cdr:to>
    <cdr:sp macro="" textlink="">
      <cdr:nvSpPr>
        <cdr:cNvPr id="13" name="TextBox 1"/>
        <cdr:cNvSpPr txBox="1"/>
      </cdr:nvSpPr>
      <cdr:spPr>
        <a:xfrm xmlns:a="http://schemas.openxmlformats.org/drawingml/2006/main">
          <a:off x="3370729" y="1966047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CA" sz="1000" b="1"/>
            <a:t>Dynamic</a:t>
          </a:r>
          <a:r>
            <a:rPr lang="en-CA" sz="1000" b="1" baseline="0"/>
            <a:t> Training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0.01969</cdr:x>
      <cdr:y>0.14765</cdr:y>
    </cdr:from>
    <cdr:to>
      <cdr:x>0.05876</cdr:x>
      <cdr:y>0.74681</cdr:y>
    </cdr:to>
    <cdr:sp macro="" textlink="">
      <cdr:nvSpPr>
        <cdr:cNvPr id="14" name="TextBox 1"/>
        <cdr:cNvSpPr txBox="1"/>
      </cdr:nvSpPr>
      <cdr:spPr>
        <a:xfrm xmlns:a="http://schemas.openxmlformats.org/drawingml/2006/main">
          <a:off x="99060" y="335280"/>
          <a:ext cx="196561" cy="13605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0.67853</cdr:x>
      <cdr:y>0.18121</cdr:y>
    </cdr:from>
    <cdr:to>
      <cdr:x>0.68031</cdr:x>
      <cdr:y>0.95441</cdr:y>
    </cdr:to>
    <cdr:cxnSp macro="">
      <cdr:nvCxnSpPr>
        <cdr:cNvPr id="17" name="Straight Connector 16"/>
        <cdr:cNvCxnSpPr/>
      </cdr:nvCxnSpPr>
      <cdr:spPr>
        <a:xfrm xmlns:a="http://schemas.openxmlformats.org/drawingml/2006/main" flipH="1">
          <a:off x="3413760" y="411480"/>
          <a:ext cx="8955" cy="1755752"/>
        </a:xfrm>
        <a:prstGeom xmlns:a="http://schemas.openxmlformats.org/drawingml/2006/main" prst="line">
          <a:avLst/>
        </a:prstGeom>
        <a:noFill xmlns:a="http://schemas.openxmlformats.org/drawingml/2006/main"/>
        <a:ln xmlns:a="http://schemas.openxmlformats.org/drawingml/2006/main" w="9525" cap="flat" cmpd="sng" algn="ctr">
          <a:solidFill>
            <a:sysClr val="windowText" lastClr="000000">
              <a:shade val="95000"/>
              <a:satMod val="105000"/>
            </a:sysClr>
          </a:solidFill>
          <a:prstDash val="dash"/>
        </a:ln>
        <a:effectLst xmlns:a="http://schemas.openxmlformats.org/drawingml/2006/main"/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2.xml><?xml version="1.0" encoding="utf-8"?>
<c:userShapes xmlns:c="http://schemas.openxmlformats.org/drawingml/2006/chart">
  <cdr:relSizeAnchor xmlns:cdr="http://schemas.openxmlformats.org/drawingml/2006/chartDrawing">
    <cdr:from>
      <cdr:x>0.39582</cdr:x>
      <cdr:y>0.87988</cdr:y>
    </cdr:from>
    <cdr:to>
      <cdr:x>0.69914</cdr:x>
      <cdr:y>0.99599</cdr:y>
    </cdr:to>
    <cdr:sp macro="" textlink="">
      <cdr:nvSpPr>
        <cdr:cNvPr id="5" name="TextBox 1"/>
        <cdr:cNvSpPr txBox="1"/>
      </cdr:nvSpPr>
      <cdr:spPr>
        <a:xfrm xmlns:a="http://schemas.openxmlformats.org/drawingml/2006/main">
          <a:off x="1993527" y="1966047"/>
          <a:ext cx="1527664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(All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0.13706</cdr:x>
      <cdr:y>0.87864</cdr:y>
    </cdr:from>
    <cdr:to>
      <cdr:x>0.42608</cdr:x>
      <cdr:y>0.99475</cdr:y>
    </cdr:to>
    <cdr:sp macro="" textlink="">
      <cdr:nvSpPr>
        <cdr:cNvPr id="7" name="TextBox 1"/>
        <cdr:cNvSpPr txBox="1"/>
      </cdr:nvSpPr>
      <cdr:spPr>
        <a:xfrm xmlns:a="http://schemas.openxmlformats.org/drawingml/2006/main">
          <a:off x="690284" y="1963270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(3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0.66926</cdr:x>
      <cdr:y>0.87988</cdr:y>
    </cdr:from>
    <cdr:to>
      <cdr:x>0.95828</cdr:x>
      <cdr:y>0.99599</cdr:y>
    </cdr:to>
    <cdr:sp macro="" textlink="">
      <cdr:nvSpPr>
        <cdr:cNvPr id="8" name="TextBox 1"/>
        <cdr:cNvSpPr txBox="1"/>
      </cdr:nvSpPr>
      <cdr:spPr>
        <a:xfrm xmlns:a="http://schemas.openxmlformats.org/drawingml/2006/main">
          <a:off x="3370729" y="1966047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CA" sz="1000" b="1"/>
            <a:t>Dynamic</a:t>
          </a:r>
          <a:r>
            <a:rPr lang="en-CA" sz="1000" b="1" baseline="0"/>
            <a:t> Training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0.01969</cdr:x>
      <cdr:y>0.14765</cdr:y>
    </cdr:from>
    <cdr:to>
      <cdr:x>0.05876</cdr:x>
      <cdr:y>0.74681</cdr:y>
    </cdr:to>
    <cdr:sp macro="" textlink="">
      <cdr:nvSpPr>
        <cdr:cNvPr id="9" name="TextBox 1"/>
        <cdr:cNvSpPr txBox="1"/>
      </cdr:nvSpPr>
      <cdr:spPr>
        <a:xfrm xmlns:a="http://schemas.openxmlformats.org/drawingml/2006/main">
          <a:off x="99060" y="335280"/>
          <a:ext cx="196561" cy="13605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0.15297</cdr:x>
      <cdr:y>0.17785</cdr:y>
    </cdr:from>
    <cdr:to>
      <cdr:x>0.15475</cdr:x>
      <cdr:y>0.95105</cdr:y>
    </cdr:to>
    <cdr:cxnSp macro="">
      <cdr:nvCxnSpPr>
        <cdr:cNvPr id="10" name="Straight Connector 9"/>
        <cdr:cNvCxnSpPr/>
      </cdr:nvCxnSpPr>
      <cdr:spPr>
        <a:xfrm xmlns:a="http://schemas.openxmlformats.org/drawingml/2006/main" flipH="1">
          <a:off x="769620" y="403860"/>
          <a:ext cx="8964" cy="1755737"/>
        </a:xfrm>
        <a:prstGeom xmlns:a="http://schemas.openxmlformats.org/drawingml/2006/main" prst="line">
          <a:avLst/>
        </a:prstGeom>
        <a:noFill xmlns:a="http://schemas.openxmlformats.org/drawingml/2006/main"/>
        <a:ln xmlns:a="http://schemas.openxmlformats.org/drawingml/2006/main" w="9525" cap="flat" cmpd="sng" algn="ctr">
          <a:solidFill>
            <a:sysClr val="windowText" lastClr="000000">
              <a:shade val="95000"/>
              <a:satMod val="105000"/>
            </a:sysClr>
          </a:solidFill>
          <a:prstDash val="dash"/>
        </a:ln>
        <a:effectLst xmlns:a="http://schemas.openxmlformats.org/drawingml/2006/main"/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0.41499</cdr:x>
      <cdr:y>0.17866</cdr:y>
    </cdr:from>
    <cdr:to>
      <cdr:x>0.41678</cdr:x>
      <cdr:y>0.95186</cdr:y>
    </cdr:to>
    <cdr:cxnSp macro="">
      <cdr:nvCxnSpPr>
        <cdr:cNvPr id="11" name="Straight Connector 10"/>
        <cdr:cNvCxnSpPr/>
      </cdr:nvCxnSpPr>
      <cdr:spPr>
        <a:xfrm xmlns:a="http://schemas.openxmlformats.org/drawingml/2006/main" flipH="1">
          <a:off x="2090112" y="399214"/>
          <a:ext cx="8974" cy="1727664"/>
        </a:xfrm>
        <a:prstGeom xmlns:a="http://schemas.openxmlformats.org/drawingml/2006/main" prst="line">
          <a:avLst/>
        </a:prstGeom>
        <a:noFill xmlns:a="http://schemas.openxmlformats.org/drawingml/2006/main"/>
        <a:ln xmlns:a="http://schemas.openxmlformats.org/drawingml/2006/main" w="9525" cap="flat" cmpd="sng" algn="ctr">
          <a:solidFill>
            <a:sysClr val="windowText" lastClr="000000">
              <a:shade val="95000"/>
              <a:satMod val="105000"/>
            </a:sysClr>
          </a:solidFill>
          <a:prstDash val="dash"/>
        </a:ln>
        <a:effectLst xmlns:a="http://schemas.openxmlformats.org/drawingml/2006/main"/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0.39582</cdr:x>
      <cdr:y>0.87988</cdr:y>
    </cdr:from>
    <cdr:to>
      <cdr:x>0.69914</cdr:x>
      <cdr:y>0.99599</cdr:y>
    </cdr:to>
    <cdr:sp macro="" textlink="">
      <cdr:nvSpPr>
        <cdr:cNvPr id="4" name="TextBox 1"/>
        <cdr:cNvSpPr txBox="1"/>
      </cdr:nvSpPr>
      <cdr:spPr>
        <a:xfrm xmlns:a="http://schemas.openxmlformats.org/drawingml/2006/main">
          <a:off x="1993527" y="1966047"/>
          <a:ext cx="1527664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(All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0.13706</cdr:x>
      <cdr:y>0.87864</cdr:y>
    </cdr:from>
    <cdr:to>
      <cdr:x>0.42608</cdr:x>
      <cdr:y>0.99475</cdr:y>
    </cdr:to>
    <cdr:sp macro="" textlink="">
      <cdr:nvSpPr>
        <cdr:cNvPr id="12" name="TextBox 1"/>
        <cdr:cNvSpPr txBox="1"/>
      </cdr:nvSpPr>
      <cdr:spPr>
        <a:xfrm xmlns:a="http://schemas.openxmlformats.org/drawingml/2006/main">
          <a:off x="690284" y="1963270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(3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0.66926</cdr:x>
      <cdr:y>0.87988</cdr:y>
    </cdr:from>
    <cdr:to>
      <cdr:x>0.95828</cdr:x>
      <cdr:y>0.99599</cdr:y>
    </cdr:to>
    <cdr:sp macro="" textlink="">
      <cdr:nvSpPr>
        <cdr:cNvPr id="13" name="TextBox 1"/>
        <cdr:cNvSpPr txBox="1"/>
      </cdr:nvSpPr>
      <cdr:spPr>
        <a:xfrm xmlns:a="http://schemas.openxmlformats.org/drawingml/2006/main">
          <a:off x="3370729" y="1966047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CA" sz="1000" b="1"/>
            <a:t>Dynamic</a:t>
          </a:r>
          <a:r>
            <a:rPr lang="en-CA" sz="1000" b="1" baseline="0"/>
            <a:t> Training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0.01969</cdr:x>
      <cdr:y>0.14765</cdr:y>
    </cdr:from>
    <cdr:to>
      <cdr:x>0.05876</cdr:x>
      <cdr:y>0.74681</cdr:y>
    </cdr:to>
    <cdr:sp macro="" textlink="">
      <cdr:nvSpPr>
        <cdr:cNvPr id="14" name="TextBox 1"/>
        <cdr:cNvSpPr txBox="1"/>
      </cdr:nvSpPr>
      <cdr:spPr>
        <a:xfrm xmlns:a="http://schemas.openxmlformats.org/drawingml/2006/main">
          <a:off x="99060" y="335280"/>
          <a:ext cx="196561" cy="13605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0.67853</cdr:x>
      <cdr:y>0.18121</cdr:y>
    </cdr:from>
    <cdr:to>
      <cdr:x>0.68031</cdr:x>
      <cdr:y>0.95441</cdr:y>
    </cdr:to>
    <cdr:cxnSp macro="">
      <cdr:nvCxnSpPr>
        <cdr:cNvPr id="17" name="Straight Connector 16"/>
        <cdr:cNvCxnSpPr/>
      </cdr:nvCxnSpPr>
      <cdr:spPr>
        <a:xfrm xmlns:a="http://schemas.openxmlformats.org/drawingml/2006/main" flipH="1">
          <a:off x="3413760" y="411480"/>
          <a:ext cx="8955" cy="1755752"/>
        </a:xfrm>
        <a:prstGeom xmlns:a="http://schemas.openxmlformats.org/drawingml/2006/main" prst="line">
          <a:avLst/>
        </a:prstGeom>
        <a:noFill xmlns:a="http://schemas.openxmlformats.org/drawingml/2006/main"/>
        <a:ln xmlns:a="http://schemas.openxmlformats.org/drawingml/2006/main" w="9525" cap="flat" cmpd="sng" algn="ctr">
          <a:solidFill>
            <a:sysClr val="windowText" lastClr="000000">
              <a:shade val="95000"/>
              <a:satMod val="105000"/>
            </a:sysClr>
          </a:solidFill>
          <a:prstDash val="dash"/>
        </a:ln>
        <a:effectLst xmlns:a="http://schemas.openxmlformats.org/drawingml/2006/main"/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3.xml><?xml version="1.0" encoding="utf-8"?>
<c:userShapes xmlns:c="http://schemas.openxmlformats.org/drawingml/2006/chart">
  <cdr:relSizeAnchor xmlns:cdr="http://schemas.openxmlformats.org/drawingml/2006/chartDrawing">
    <cdr:from>
      <cdr:x>0.39582</cdr:x>
      <cdr:y>0.87988</cdr:y>
    </cdr:from>
    <cdr:to>
      <cdr:x>0.69914</cdr:x>
      <cdr:y>0.99599</cdr:y>
    </cdr:to>
    <cdr:sp macro="" textlink="">
      <cdr:nvSpPr>
        <cdr:cNvPr id="5" name="TextBox 1"/>
        <cdr:cNvSpPr txBox="1"/>
      </cdr:nvSpPr>
      <cdr:spPr>
        <a:xfrm xmlns:a="http://schemas.openxmlformats.org/drawingml/2006/main">
          <a:off x="1993527" y="1966047"/>
          <a:ext cx="1527664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(All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0.13706</cdr:x>
      <cdr:y>0.87864</cdr:y>
    </cdr:from>
    <cdr:to>
      <cdr:x>0.42608</cdr:x>
      <cdr:y>0.99475</cdr:y>
    </cdr:to>
    <cdr:sp macro="" textlink="">
      <cdr:nvSpPr>
        <cdr:cNvPr id="7" name="TextBox 1"/>
        <cdr:cNvSpPr txBox="1"/>
      </cdr:nvSpPr>
      <cdr:spPr>
        <a:xfrm xmlns:a="http://schemas.openxmlformats.org/drawingml/2006/main">
          <a:off x="690284" y="1963270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(3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0.66926</cdr:x>
      <cdr:y>0.87988</cdr:y>
    </cdr:from>
    <cdr:to>
      <cdr:x>0.95828</cdr:x>
      <cdr:y>0.99599</cdr:y>
    </cdr:to>
    <cdr:sp macro="" textlink="">
      <cdr:nvSpPr>
        <cdr:cNvPr id="8" name="TextBox 1"/>
        <cdr:cNvSpPr txBox="1"/>
      </cdr:nvSpPr>
      <cdr:spPr>
        <a:xfrm xmlns:a="http://schemas.openxmlformats.org/drawingml/2006/main">
          <a:off x="3370729" y="1966047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CA" sz="1000" b="1"/>
            <a:t>Dynamic</a:t>
          </a:r>
          <a:r>
            <a:rPr lang="en-CA" sz="1000" b="1" baseline="0"/>
            <a:t> Training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0.01969</cdr:x>
      <cdr:y>0.14765</cdr:y>
    </cdr:from>
    <cdr:to>
      <cdr:x>0.05876</cdr:x>
      <cdr:y>0.74681</cdr:y>
    </cdr:to>
    <cdr:sp macro="" textlink="">
      <cdr:nvSpPr>
        <cdr:cNvPr id="9" name="TextBox 1"/>
        <cdr:cNvSpPr txBox="1"/>
      </cdr:nvSpPr>
      <cdr:spPr>
        <a:xfrm xmlns:a="http://schemas.openxmlformats.org/drawingml/2006/main">
          <a:off x="99060" y="335280"/>
          <a:ext cx="196561" cy="13605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0.15297</cdr:x>
      <cdr:y>0.17785</cdr:y>
    </cdr:from>
    <cdr:to>
      <cdr:x>0.15475</cdr:x>
      <cdr:y>0.95105</cdr:y>
    </cdr:to>
    <cdr:cxnSp macro="">
      <cdr:nvCxnSpPr>
        <cdr:cNvPr id="10" name="Straight Connector 9"/>
        <cdr:cNvCxnSpPr/>
      </cdr:nvCxnSpPr>
      <cdr:spPr>
        <a:xfrm xmlns:a="http://schemas.openxmlformats.org/drawingml/2006/main" flipH="1">
          <a:off x="769620" y="403860"/>
          <a:ext cx="8964" cy="1755737"/>
        </a:xfrm>
        <a:prstGeom xmlns:a="http://schemas.openxmlformats.org/drawingml/2006/main" prst="line">
          <a:avLst/>
        </a:prstGeom>
        <a:noFill xmlns:a="http://schemas.openxmlformats.org/drawingml/2006/main"/>
        <a:ln xmlns:a="http://schemas.openxmlformats.org/drawingml/2006/main" w="9525" cap="flat" cmpd="sng" algn="ctr">
          <a:solidFill>
            <a:sysClr val="windowText" lastClr="000000">
              <a:shade val="95000"/>
              <a:satMod val="105000"/>
            </a:sysClr>
          </a:solidFill>
          <a:prstDash val="dash"/>
        </a:ln>
        <a:effectLst xmlns:a="http://schemas.openxmlformats.org/drawingml/2006/main"/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0.41499</cdr:x>
      <cdr:y>0.17866</cdr:y>
    </cdr:from>
    <cdr:to>
      <cdr:x>0.41678</cdr:x>
      <cdr:y>0.95186</cdr:y>
    </cdr:to>
    <cdr:cxnSp macro="">
      <cdr:nvCxnSpPr>
        <cdr:cNvPr id="11" name="Straight Connector 10"/>
        <cdr:cNvCxnSpPr/>
      </cdr:nvCxnSpPr>
      <cdr:spPr>
        <a:xfrm xmlns:a="http://schemas.openxmlformats.org/drawingml/2006/main" flipH="1">
          <a:off x="2090112" y="399214"/>
          <a:ext cx="8974" cy="1727664"/>
        </a:xfrm>
        <a:prstGeom xmlns:a="http://schemas.openxmlformats.org/drawingml/2006/main" prst="line">
          <a:avLst/>
        </a:prstGeom>
        <a:noFill xmlns:a="http://schemas.openxmlformats.org/drawingml/2006/main"/>
        <a:ln xmlns:a="http://schemas.openxmlformats.org/drawingml/2006/main" w="9525" cap="flat" cmpd="sng" algn="ctr">
          <a:solidFill>
            <a:sysClr val="windowText" lastClr="000000">
              <a:shade val="95000"/>
              <a:satMod val="105000"/>
            </a:sysClr>
          </a:solidFill>
          <a:prstDash val="dash"/>
        </a:ln>
        <a:effectLst xmlns:a="http://schemas.openxmlformats.org/drawingml/2006/main"/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0.39582</cdr:x>
      <cdr:y>0.87988</cdr:y>
    </cdr:from>
    <cdr:to>
      <cdr:x>0.69914</cdr:x>
      <cdr:y>0.99599</cdr:y>
    </cdr:to>
    <cdr:sp macro="" textlink="">
      <cdr:nvSpPr>
        <cdr:cNvPr id="4" name="TextBox 1"/>
        <cdr:cNvSpPr txBox="1"/>
      </cdr:nvSpPr>
      <cdr:spPr>
        <a:xfrm xmlns:a="http://schemas.openxmlformats.org/drawingml/2006/main">
          <a:off x="1993527" y="1966047"/>
          <a:ext cx="1527664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(All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0.13706</cdr:x>
      <cdr:y>0.87864</cdr:y>
    </cdr:from>
    <cdr:to>
      <cdr:x>0.42608</cdr:x>
      <cdr:y>0.99475</cdr:y>
    </cdr:to>
    <cdr:sp macro="" textlink="">
      <cdr:nvSpPr>
        <cdr:cNvPr id="12" name="TextBox 1"/>
        <cdr:cNvSpPr txBox="1"/>
      </cdr:nvSpPr>
      <cdr:spPr>
        <a:xfrm xmlns:a="http://schemas.openxmlformats.org/drawingml/2006/main">
          <a:off x="690284" y="1963270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000" b="1"/>
            <a:t>Static</a:t>
          </a:r>
          <a:r>
            <a:rPr lang="en-CA" sz="1000" b="1" baseline="0"/>
            <a:t> Training (3 Pos)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0.66926</cdr:x>
      <cdr:y>0.87988</cdr:y>
    </cdr:from>
    <cdr:to>
      <cdr:x>0.95828</cdr:x>
      <cdr:y>0.99599</cdr:y>
    </cdr:to>
    <cdr:sp macro="" textlink="">
      <cdr:nvSpPr>
        <cdr:cNvPr id="13" name="TextBox 1"/>
        <cdr:cNvSpPr txBox="1"/>
      </cdr:nvSpPr>
      <cdr:spPr>
        <a:xfrm xmlns:a="http://schemas.openxmlformats.org/drawingml/2006/main">
          <a:off x="3370729" y="1966047"/>
          <a:ext cx="1455642" cy="259442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ctr"/>
          <a:r>
            <a:rPr lang="en-CA" sz="1000" b="1"/>
            <a:t>Dynamic</a:t>
          </a:r>
          <a:r>
            <a:rPr lang="en-CA" sz="1000" b="1" baseline="0"/>
            <a:t> Training</a:t>
          </a:r>
        </a:p>
        <a:p xmlns:a="http://schemas.openxmlformats.org/drawingml/2006/main">
          <a:pPr algn="ctr"/>
          <a:endParaRPr lang="en-CA" sz="800" b="1"/>
        </a:p>
      </cdr:txBody>
    </cdr:sp>
  </cdr:relSizeAnchor>
  <cdr:relSizeAnchor xmlns:cdr="http://schemas.openxmlformats.org/drawingml/2006/chartDrawing">
    <cdr:from>
      <cdr:x>0.01969</cdr:x>
      <cdr:y>0.14765</cdr:y>
    </cdr:from>
    <cdr:to>
      <cdr:x>0.05876</cdr:x>
      <cdr:y>0.74681</cdr:y>
    </cdr:to>
    <cdr:sp macro="" textlink="">
      <cdr:nvSpPr>
        <cdr:cNvPr id="14" name="TextBox 1"/>
        <cdr:cNvSpPr txBox="1"/>
      </cdr:nvSpPr>
      <cdr:spPr>
        <a:xfrm xmlns:a="http://schemas.openxmlformats.org/drawingml/2006/main">
          <a:off x="99060" y="335280"/>
          <a:ext cx="196561" cy="13605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0.67853</cdr:x>
      <cdr:y>0.18121</cdr:y>
    </cdr:from>
    <cdr:to>
      <cdr:x>0.68031</cdr:x>
      <cdr:y>0.95441</cdr:y>
    </cdr:to>
    <cdr:cxnSp macro="">
      <cdr:nvCxnSpPr>
        <cdr:cNvPr id="17" name="Straight Connector 16"/>
        <cdr:cNvCxnSpPr/>
      </cdr:nvCxnSpPr>
      <cdr:spPr>
        <a:xfrm xmlns:a="http://schemas.openxmlformats.org/drawingml/2006/main" flipH="1">
          <a:off x="3413760" y="411480"/>
          <a:ext cx="8955" cy="1755752"/>
        </a:xfrm>
        <a:prstGeom xmlns:a="http://schemas.openxmlformats.org/drawingml/2006/main" prst="line">
          <a:avLst/>
        </a:prstGeom>
        <a:noFill xmlns:a="http://schemas.openxmlformats.org/drawingml/2006/main"/>
        <a:ln xmlns:a="http://schemas.openxmlformats.org/drawingml/2006/main" w="9525" cap="flat" cmpd="sng" algn="ctr">
          <a:solidFill>
            <a:sysClr val="windowText" lastClr="000000">
              <a:shade val="95000"/>
              <a:satMod val="105000"/>
            </a:sysClr>
          </a:solidFill>
          <a:prstDash val="dash"/>
        </a:ln>
        <a:effectLst xmlns:a="http://schemas.openxmlformats.org/drawingml/2006/main"/>
      </cdr:spPr>
      <cdr:style>
        <a:lnRef xmlns:a="http://schemas.openxmlformats.org/drawingml/2006/main" idx="1">
          <a:schemeClr val="dk1"/>
        </a:lnRef>
        <a:fillRef xmlns:a="http://schemas.openxmlformats.org/drawingml/2006/main" idx="0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518160</xdr:colOff>
      <xdr:row>22</xdr:row>
      <xdr:rowOff>114300</xdr:rowOff>
    </xdr:from>
    <xdr:to>
      <xdr:col>11</xdr:col>
      <xdr:colOff>213360</xdr:colOff>
      <xdr:row>37</xdr:row>
      <xdr:rowOff>114300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522513</xdr:colOff>
      <xdr:row>44</xdr:row>
      <xdr:rowOff>76201</xdr:rowOff>
    </xdr:from>
    <xdr:to>
      <xdr:col>11</xdr:col>
      <xdr:colOff>217713</xdr:colOff>
      <xdr:row>59</xdr:row>
      <xdr:rowOff>43543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160020</xdr:colOff>
      <xdr:row>11</xdr:row>
      <xdr:rowOff>45720</xdr:rowOff>
    </xdr:from>
    <xdr:to>
      <xdr:col>29</xdr:col>
      <xdr:colOff>541020</xdr:colOff>
      <xdr:row>24</xdr:row>
      <xdr:rowOff>91440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26</xdr:col>
      <xdr:colOff>93133</xdr:colOff>
      <xdr:row>32</xdr:row>
      <xdr:rowOff>169334</xdr:rowOff>
    </xdr:from>
    <xdr:to>
      <xdr:col>33</xdr:col>
      <xdr:colOff>397933</xdr:colOff>
      <xdr:row>47</xdr:row>
      <xdr:rowOff>118534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26</xdr:col>
      <xdr:colOff>84666</xdr:colOff>
      <xdr:row>49</xdr:row>
      <xdr:rowOff>0</xdr:rowOff>
    </xdr:from>
    <xdr:to>
      <xdr:col>33</xdr:col>
      <xdr:colOff>389466</xdr:colOff>
      <xdr:row>63</xdr:row>
      <xdr:rowOff>135467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32</xdr:col>
      <xdr:colOff>279400</xdr:colOff>
      <xdr:row>11</xdr:row>
      <xdr:rowOff>25400</xdr:rowOff>
    </xdr:from>
    <xdr:to>
      <xdr:col>39</xdr:col>
      <xdr:colOff>584200</xdr:colOff>
      <xdr:row>25</xdr:row>
      <xdr:rowOff>160866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6.xml><?xml version="1.0" encoding="utf-8"?>
<c:userShapes xmlns:c="http://schemas.openxmlformats.org/drawingml/2006/chart">
  <cdr:relSizeAnchor xmlns:cdr="http://schemas.openxmlformats.org/drawingml/2006/chartDrawing">
    <cdr:from>
      <cdr:x>0.00566</cdr:x>
      <cdr:y>0.19497</cdr:y>
    </cdr:from>
    <cdr:to>
      <cdr:x>0.09434</cdr:x>
      <cdr:y>0.75472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22860" y="472440"/>
          <a:ext cx="358140" cy="135636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vert="vert270" wrap="square" rtlCol="0" anchor="ctr"/>
        <a:lstStyle xmlns:a="http://schemas.openxmlformats.org/drawingml/2006/main"/>
        <a:p xmlns:a="http://schemas.openxmlformats.org/drawingml/2006/main">
          <a:pPr algn="ctr"/>
          <a:r>
            <a:rPr lang="en-CA" sz="1100" b="0"/>
            <a:t>Separability Index (SI)</a:t>
          </a:r>
        </a:p>
      </cdr:txBody>
    </cdr:sp>
  </cdr:relSizeAnchor>
  <cdr:relSizeAnchor xmlns:cdr="http://schemas.openxmlformats.org/drawingml/2006/chartDrawing">
    <cdr:from>
      <cdr:x>0.31321</cdr:x>
      <cdr:y>0.89308</cdr:y>
    </cdr:from>
    <cdr:to>
      <cdr:x>0.80566</cdr:x>
      <cdr:y>0.97484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1264920" y="2164080"/>
          <a:ext cx="1988820" cy="19812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/>
            <a:t>Number of Training Positions</a:t>
          </a:r>
        </a:p>
      </cdr:txBody>
    </cdr:sp>
  </cdr:relSizeAnchor>
</c:userShapes>
</file>

<file path=xl/drawings/drawing77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365760</xdr:colOff>
      <xdr:row>9</xdr:row>
      <xdr:rowOff>30480</xdr:rowOff>
    </xdr:from>
    <xdr:to>
      <xdr:col>30</xdr:col>
      <xdr:colOff>60960</xdr:colOff>
      <xdr:row>24</xdr:row>
      <xdr:rowOff>30480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24</xdr:col>
      <xdr:colOff>261257</xdr:colOff>
      <xdr:row>37</xdr:row>
      <xdr:rowOff>141514</xdr:rowOff>
    </xdr:from>
    <xdr:to>
      <xdr:col>31</xdr:col>
      <xdr:colOff>566057</xdr:colOff>
      <xdr:row>52</xdr:row>
      <xdr:rowOff>108857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365760</xdr:colOff>
      <xdr:row>9</xdr:row>
      <xdr:rowOff>30480</xdr:rowOff>
    </xdr:from>
    <xdr:to>
      <xdr:col>30</xdr:col>
      <xdr:colOff>60960</xdr:colOff>
      <xdr:row>24</xdr:row>
      <xdr:rowOff>30480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0.21171</cdr:x>
      <cdr:y>0.86989</cdr:y>
    </cdr:from>
    <cdr:to>
      <cdr:x>0.82883</cdr:x>
      <cdr:y>0.96654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95350" y="2228851"/>
          <a:ext cx="2609850" cy="2476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CA" sz="1100" b="1">
              <a:latin typeface="+mn-lt"/>
              <a:ea typeface="+mn-ea"/>
              <a:cs typeface="+mn-cs"/>
            </a:rPr>
            <a:t>Number of positions involved in training</a:t>
          </a:r>
          <a:endParaRPr lang="en-CA"/>
        </a:p>
        <a:p xmlns:a="http://schemas.openxmlformats.org/drawingml/2006/main">
          <a:endParaRPr lang="en-CA" sz="1100"/>
        </a:p>
      </cdr:txBody>
    </cdr:sp>
  </cdr:relSizeAnchor>
  <cdr:relSizeAnchor xmlns:cdr="http://schemas.openxmlformats.org/drawingml/2006/chartDrawing">
    <cdr:from>
      <cdr:x>0</cdr:x>
      <cdr:y>0.14126</cdr:y>
    </cdr:from>
    <cdr:to>
      <cdr:x>0.06081</cdr:x>
      <cdr:y>0.71747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0" y="361951"/>
          <a:ext cx="257175" cy="14763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vert="vert270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Classification Error</a:t>
          </a:r>
        </a:p>
      </cdr:txBody>
    </cdr: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381000</xdr:colOff>
      <xdr:row>45</xdr:row>
      <xdr:rowOff>57150</xdr:rowOff>
    </xdr:from>
    <xdr:to>
      <xdr:col>9</xdr:col>
      <xdr:colOff>76200</xdr:colOff>
      <xdr:row>59</xdr:row>
      <xdr:rowOff>133350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11</xdr:col>
      <xdr:colOff>564356</xdr:colOff>
      <xdr:row>43</xdr:row>
      <xdr:rowOff>76200</xdr:rowOff>
    </xdr:from>
    <xdr:to>
      <xdr:col>17</xdr:col>
      <xdr:colOff>350044</xdr:colOff>
      <xdr:row>67</xdr:row>
      <xdr:rowOff>95250</xdr:rowOff>
    </xdr:to>
    <xdr:pic>
      <xdr:nvPicPr>
        <xdr:cNvPr id="5" name="Picture 4" descr="multiPosTraining.tif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 rot="5400000">
          <a:off x="6743700" y="8841581"/>
          <a:ext cx="4591050" cy="3443288"/>
        </a:xfrm>
        <a:prstGeom prst="rect">
          <a:avLst/>
        </a:prstGeom>
        <a:scene3d>
          <a:camera prst="orthographicFront">
            <a:rot lat="0" lon="0" rev="5400000"/>
          </a:camera>
          <a:lightRig rig="threePt" dir="t"/>
        </a:scene3d>
      </xdr:spPr>
    </xdr:pic>
    <xdr:clientData/>
  </xdr:twoCellAnchor>
  <xdr:twoCellAnchor>
    <xdr:from>
      <xdr:col>5</xdr:col>
      <xdr:colOff>542926</xdr:colOff>
      <xdr:row>18</xdr:row>
      <xdr:rowOff>66675</xdr:rowOff>
    </xdr:from>
    <xdr:to>
      <xdr:col>11</xdr:col>
      <xdr:colOff>66675</xdr:colOff>
      <xdr:row>30</xdr:row>
      <xdr:rowOff>123824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9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1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14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15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16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18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19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20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2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22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23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24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25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26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27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28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2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Z39"/>
  <sheetViews>
    <sheetView topLeftCell="L4" zoomScale="115" zoomScaleNormal="115" workbookViewId="0">
      <selection activeCell="X15" sqref="X15"/>
    </sheetView>
  </sheetViews>
  <sheetFormatPr defaultRowHeight="15" x14ac:dyDescent="0.25"/>
  <sheetData>
    <row r="2" spans="1:26" x14ac:dyDescent="0.25">
      <c r="Q2">
        <v>70.255309805982762</v>
      </c>
      <c r="R2">
        <v>86.410861653308018</v>
      </c>
      <c r="S2">
        <v>88.402630391001438</v>
      </c>
      <c r="T2">
        <v>88.969255679559311</v>
      </c>
      <c r="U2">
        <v>88.665698872406495</v>
      </c>
      <c r="V2">
        <v>85.447100000000006</v>
      </c>
    </row>
    <row r="3" spans="1:26" x14ac:dyDescent="0.25">
      <c r="B3">
        <v>1.6920251836306399</v>
      </c>
      <c r="C3">
        <v>1.3247639034627501</v>
      </c>
      <c r="D3">
        <v>1.21983210912907</v>
      </c>
      <c r="E3">
        <v>0.94438614900314799</v>
      </c>
      <c r="F3">
        <v>1.12801678908709</v>
      </c>
      <c r="P3" t="s">
        <v>161</v>
      </c>
      <c r="Q3">
        <v>4.439568954028978</v>
      </c>
      <c r="R3">
        <v>2.4454743497573692</v>
      </c>
      <c r="S3">
        <v>2.3471170525290401</v>
      </c>
      <c r="T3">
        <v>2.5347615776947041</v>
      </c>
      <c r="U3">
        <v>2.6820909429277551</v>
      </c>
      <c r="V3">
        <v>3.1634397883305003</v>
      </c>
    </row>
    <row r="4" spans="1:26" x14ac:dyDescent="0.25">
      <c r="B4">
        <v>11.286089238845101</v>
      </c>
      <c r="C4">
        <v>10.341207349081399</v>
      </c>
      <c r="D4">
        <v>7.5853018372703396</v>
      </c>
      <c r="E4">
        <v>6.50918635170604</v>
      </c>
      <c r="F4">
        <v>8.0052493438320198</v>
      </c>
      <c r="P4" s="21"/>
      <c r="Q4" s="21"/>
      <c r="R4" s="21"/>
      <c r="S4" s="21"/>
      <c r="T4" s="21"/>
      <c r="U4" s="21"/>
      <c r="V4" s="21"/>
      <c r="W4" s="21"/>
      <c r="X4" s="21"/>
      <c r="Y4" s="21"/>
      <c r="Z4" s="21"/>
    </row>
    <row r="5" spans="1:26" x14ac:dyDescent="0.25">
      <c r="B5">
        <v>16.964285714285701</v>
      </c>
      <c r="C5">
        <v>15.7956932773109</v>
      </c>
      <c r="D5">
        <v>16.3996848739496</v>
      </c>
      <c r="E5">
        <v>17.266281512605001</v>
      </c>
      <c r="F5">
        <v>20.286239495798299</v>
      </c>
      <c r="P5" s="21"/>
      <c r="Q5" s="21"/>
      <c r="R5" s="21"/>
      <c r="S5" s="21"/>
      <c r="T5" s="21"/>
      <c r="U5" s="21"/>
      <c r="V5" s="21"/>
      <c r="W5" s="21"/>
      <c r="X5" s="21"/>
      <c r="Y5" s="21"/>
      <c r="Z5" s="21"/>
    </row>
    <row r="6" spans="1:26" x14ac:dyDescent="0.25">
      <c r="B6">
        <v>8.7486883525708308</v>
      </c>
      <c r="C6">
        <v>5.1941238195173103</v>
      </c>
      <c r="D6">
        <v>4.1579223504721901</v>
      </c>
      <c r="E6">
        <v>4.9186778593913996</v>
      </c>
      <c r="F6">
        <v>5.4958027282266499</v>
      </c>
      <c r="P6" s="21"/>
      <c r="Q6" s="21"/>
      <c r="R6" s="21"/>
      <c r="S6" s="21"/>
      <c r="T6" s="21"/>
      <c r="U6" s="21"/>
      <c r="V6" s="21"/>
      <c r="W6" s="21"/>
      <c r="X6" s="21"/>
      <c r="Y6" s="21"/>
      <c r="Z6" s="21"/>
    </row>
    <row r="7" spans="1:26" x14ac:dyDescent="0.25">
      <c r="B7">
        <v>12.328049259793</v>
      </c>
      <c r="C7">
        <v>9.5768374164810695</v>
      </c>
      <c r="D7">
        <v>8.12262544215905</v>
      </c>
      <c r="E7">
        <v>6.9697366697235701</v>
      </c>
      <c r="F7">
        <v>8.3715446089348902</v>
      </c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</row>
    <row r="8" spans="1:26" x14ac:dyDescent="0.25">
      <c r="B8">
        <v>18.656520598268202</v>
      </c>
      <c r="C8">
        <v>14.221988979270501</v>
      </c>
      <c r="D8">
        <v>14.759905536604601</v>
      </c>
      <c r="E8">
        <v>15.1797428496458</v>
      </c>
      <c r="F8">
        <v>16.4392547887694</v>
      </c>
      <c r="P8" s="21"/>
      <c r="Q8" s="21"/>
      <c r="R8" s="21"/>
      <c r="S8" s="21"/>
      <c r="T8" s="21"/>
      <c r="U8" s="21"/>
      <c r="V8" s="21"/>
      <c r="W8" s="21"/>
      <c r="X8" s="21"/>
      <c r="Y8" s="21"/>
      <c r="Z8" s="21"/>
    </row>
    <row r="9" spans="1:26" x14ac:dyDescent="0.25">
      <c r="B9">
        <v>30.659138655462201</v>
      </c>
      <c r="C9">
        <v>28.742121848739501</v>
      </c>
      <c r="D9">
        <v>29.661239495798299</v>
      </c>
      <c r="E9">
        <v>30.9480042016807</v>
      </c>
      <c r="F9">
        <v>36.580882352941202</v>
      </c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</row>
    <row r="10" spans="1:26" x14ac:dyDescent="0.25">
      <c r="B10">
        <v>14.1374326632506</v>
      </c>
      <c r="C10">
        <v>12.035212192878699</v>
      </c>
      <c r="D10">
        <v>11.601629220864501</v>
      </c>
      <c r="E10">
        <v>12.705294967809699</v>
      </c>
      <c r="F10">
        <v>17.7243463408225</v>
      </c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</row>
    <row r="11" spans="1:26" x14ac:dyDescent="0.25">
      <c r="B11">
        <v>13.951962199763701</v>
      </c>
      <c r="C11">
        <v>12.114450715317</v>
      </c>
      <c r="D11">
        <v>10.683816773854801</v>
      </c>
      <c r="E11">
        <v>10.959443496521899</v>
      </c>
      <c r="F11">
        <v>12.5738285864287</v>
      </c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</row>
    <row r="12" spans="1:26" x14ac:dyDescent="0.25">
      <c r="B12">
        <v>7.46719160104987</v>
      </c>
      <c r="C12">
        <v>6.6272965879265104</v>
      </c>
      <c r="D12">
        <v>6.1154855643044597</v>
      </c>
      <c r="E12">
        <v>6.9422572178477697</v>
      </c>
      <c r="F12">
        <v>8.9238845144357004</v>
      </c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</row>
    <row r="13" spans="1:26" x14ac:dyDescent="0.25">
      <c r="A13">
        <f>AVERAGE(B3:B12)</f>
        <v>13.589138346691986</v>
      </c>
      <c r="B13">
        <v>13.589138346691986</v>
      </c>
      <c r="C13">
        <f>AVERAGE(C3:C12)</f>
        <v>11.597369608998564</v>
      </c>
      <c r="D13">
        <f>AVERAGE(D3:D12)</f>
        <v>11.030744320440691</v>
      </c>
      <c r="E13">
        <f>AVERAGE(E3:E12)</f>
        <v>11.334301127593502</v>
      </c>
      <c r="F13">
        <v>14.552899999999999</v>
      </c>
      <c r="G13">
        <f>AVERAGE(F3:F12)</f>
        <v>13.552904954927646</v>
      </c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</row>
    <row r="14" spans="1:26" x14ac:dyDescent="0.25">
      <c r="B14">
        <f>100-B13</f>
        <v>86.410861653308018</v>
      </c>
      <c r="C14">
        <f>100-C13</f>
        <v>88.402630391001438</v>
      </c>
      <c r="D14">
        <f>100-D13</f>
        <v>88.969255679559311</v>
      </c>
      <c r="E14">
        <f>100-E13</f>
        <v>88.665698872406495</v>
      </c>
      <c r="F14">
        <f>100-F13</f>
        <v>85.447100000000006</v>
      </c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</row>
    <row r="15" spans="1:26" x14ac:dyDescent="0.25">
      <c r="B15">
        <f>STDEV(B3:B12)/SQRT(10)</f>
        <v>2.4454743497573692</v>
      </c>
      <c r="C15">
        <f>STDEV(C3:C12)/SQRT(10)</f>
        <v>2.3471170525290401</v>
      </c>
      <c r="D15">
        <f>STDEV(D3:D12)/SQRT(10)</f>
        <v>2.5347615776947041</v>
      </c>
      <c r="E15">
        <f>STDEV(E3:E12)/SQRT(10)</f>
        <v>2.6820909429277551</v>
      </c>
      <c r="F15">
        <f>STDEV(F3:F12)/SQRT(10)</f>
        <v>3.1634397883305003</v>
      </c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</row>
    <row r="16" spans="1:26" x14ac:dyDescent="0.25">
      <c r="N16" t="s">
        <v>96</v>
      </c>
      <c r="O16" t="s">
        <v>97</v>
      </c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</row>
    <row r="17" spans="1:26" x14ac:dyDescent="0.25">
      <c r="A17" t="s">
        <v>71</v>
      </c>
      <c r="B17">
        <v>3.8020428593658799</v>
      </c>
      <c r="C17">
        <v>4.4135894884667604</v>
      </c>
      <c r="D17">
        <v>5.4367742151734904</v>
      </c>
      <c r="E17">
        <v>6.8472248798601898</v>
      </c>
      <c r="F17">
        <v>9.92874317451205</v>
      </c>
      <c r="H17" t="s">
        <v>72</v>
      </c>
      <c r="I17">
        <v>1.0602665421947699</v>
      </c>
      <c r="J17">
        <v>0.75654121684936904</v>
      </c>
      <c r="K17">
        <v>0.48149752934281698</v>
      </c>
      <c r="L17">
        <v>0.27062759616877102</v>
      </c>
      <c r="M17">
        <v>0.16850000000000001</v>
      </c>
      <c r="N17">
        <f>MIN(I17:M17)</f>
        <v>0.16850000000000001</v>
      </c>
      <c r="O17">
        <f>MAX(I17:M17)</f>
        <v>1.0602665421947699</v>
      </c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</row>
    <row r="18" spans="1:26" x14ac:dyDescent="0.25">
      <c r="B18">
        <v>2.6842937965368998</v>
      </c>
      <c r="C18">
        <v>3.0336746426350798</v>
      </c>
      <c r="D18">
        <v>3.6134910648970999</v>
      </c>
      <c r="E18">
        <v>4.92249702907261</v>
      </c>
      <c r="F18">
        <v>7.6960934060078596</v>
      </c>
      <c r="H18" t="s">
        <v>71</v>
      </c>
      <c r="I18">
        <v>2.3793033192437298</v>
      </c>
      <c r="J18">
        <v>2.7886117990394599</v>
      </c>
      <c r="K18">
        <v>3.5231843489644898</v>
      </c>
      <c r="L18">
        <v>4.76174506032502</v>
      </c>
      <c r="M18">
        <v>7.3623998139862499</v>
      </c>
      <c r="N18">
        <f>MIN(I18:M18)</f>
        <v>2.3793033192437298</v>
      </c>
      <c r="O18">
        <f>MAX(I18:M18)</f>
        <v>7.3623998139862499</v>
      </c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</row>
    <row r="19" spans="1:26" x14ac:dyDescent="0.25">
      <c r="B19">
        <v>2.0392029701141201</v>
      </c>
      <c r="C19">
        <v>2.4146499495475902</v>
      </c>
      <c r="D19">
        <v>3.2587465912288498</v>
      </c>
      <c r="E19">
        <v>4.6771579979572602</v>
      </c>
      <c r="F19">
        <v>7.3860851207933402</v>
      </c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</row>
    <row r="20" spans="1:26" x14ac:dyDescent="0.25">
      <c r="B20">
        <v>2.5224574677383198</v>
      </c>
      <c r="C20">
        <v>2.89487358516446</v>
      </c>
      <c r="D20">
        <v>3.71912261397246</v>
      </c>
      <c r="E20">
        <v>4.7627055812362498</v>
      </c>
      <c r="F20">
        <v>7.0202270836763496</v>
      </c>
      <c r="H20" t="s">
        <v>110</v>
      </c>
      <c r="I20">
        <f>STDEV(B29:B39)/SQRT(11)/O17</f>
        <v>3.739611765680443E-2</v>
      </c>
      <c r="J20">
        <f>STDEV(C29:C39)/SQRT(11)/O17</f>
        <v>2.1875919157281262E-2</v>
      </c>
      <c r="K20">
        <f>STDEV(D29:D39)/SQRT(11)/O17</f>
        <v>1.0584931644696996E-2</v>
      </c>
      <c r="L20">
        <f>STDEV(E29:E39)/SQRT(11)/O17</f>
        <v>1.3474814210069339E-2</v>
      </c>
      <c r="M20">
        <f>STDEV(F29:F39)/SQRT(11)/O17</f>
        <v>4.0261107279781667E-3</v>
      </c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</row>
    <row r="21" spans="1:26" x14ac:dyDescent="0.25">
      <c r="B21">
        <v>2.4307093942838098</v>
      </c>
      <c r="C21">
        <v>2.8834501271836901</v>
      </c>
      <c r="D21">
        <v>3.5882768237658298</v>
      </c>
      <c r="E21">
        <v>4.96016496179735</v>
      </c>
      <c r="F21">
        <v>8.0521453155889304</v>
      </c>
      <c r="H21" t="s">
        <v>111</v>
      </c>
      <c r="I21">
        <f>STDEV(B17:B27)/SQRT(11)/O18</f>
        <v>2.5515257584479183E-2</v>
      </c>
      <c r="J21">
        <f>STDEV(C17:C27)/SQRT(11)/O18</f>
        <v>2.8368988765738755E-2</v>
      </c>
      <c r="K21">
        <f>STDEV(D17:D27)/SQRT(11)/O18</f>
        <v>3.2652370988495341E-2</v>
      </c>
      <c r="L21">
        <f>STDEV(E17:E27)/SQRT(11)/O18</f>
        <v>3.6699859777978572E-2</v>
      </c>
      <c r="M21">
        <f>STDEV(F17:F27)/SQRT(11)/O18</f>
        <v>4.957480268338342E-2</v>
      </c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</row>
    <row r="22" spans="1:26" x14ac:dyDescent="0.25">
      <c r="B22">
        <v>2.6733293145168302</v>
      </c>
      <c r="C22">
        <v>3.2279016586915299</v>
      </c>
      <c r="D22">
        <v>4.0047225361896404</v>
      </c>
      <c r="E22">
        <v>5.3853309646359602</v>
      </c>
      <c r="F22">
        <v>8.2627804997589802</v>
      </c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</row>
    <row r="23" spans="1:26" x14ac:dyDescent="0.25">
      <c r="B23">
        <v>1.30126334952546</v>
      </c>
      <c r="C23">
        <v>1.7308521033215201</v>
      </c>
      <c r="D23">
        <v>2.3330133450202402</v>
      </c>
      <c r="E23">
        <v>3.5546258850135999</v>
      </c>
      <c r="F23">
        <v>6.0554937412396299</v>
      </c>
      <c r="H23" t="s">
        <v>99</v>
      </c>
      <c r="I23">
        <f>(I17-N17)/(O17-N17)</f>
        <v>1</v>
      </c>
      <c r="J23">
        <f>(J17-N17)/(O17-N17)</f>
        <v>0.65941161618612898</v>
      </c>
      <c r="K23">
        <f>(K17-N17)/(O17-N17)</f>
        <v>0.35098595263787713</v>
      </c>
      <c r="L23">
        <f>(L17-N17)/(O17-N17)</f>
        <v>0.11452279418043632</v>
      </c>
      <c r="M23">
        <f>(M17-N17)/(O17-N17)</f>
        <v>0</v>
      </c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</row>
    <row r="24" spans="1:26" x14ac:dyDescent="0.25">
      <c r="B24">
        <v>1.7973760489109301</v>
      </c>
      <c r="C24">
        <v>2.0319483037246902</v>
      </c>
      <c r="D24">
        <v>2.5977572158401299</v>
      </c>
      <c r="E24">
        <v>3.4991097583820099</v>
      </c>
      <c r="F24">
        <v>5.2684361509999196</v>
      </c>
      <c r="H24" t="s">
        <v>98</v>
      </c>
      <c r="I24">
        <f>(I18-N18)/(O18-N18)</f>
        <v>0</v>
      </c>
      <c r="J24">
        <f>(J18-N18)/(O18-N18)</f>
        <v>8.2139384663246273E-2</v>
      </c>
      <c r="K24">
        <f>(K18-N18)/(O18-N18)</f>
        <v>0.22955225348889516</v>
      </c>
      <c r="L24">
        <f>(L18-N18)/(O18-N18)</f>
        <v>0.4781046772011972</v>
      </c>
      <c r="M24">
        <f>(M18-N18)/(O18-N18)</f>
        <v>1</v>
      </c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</row>
    <row r="25" spans="1:26" x14ac:dyDescent="0.25">
      <c r="B25">
        <v>2.1841997338101602</v>
      </c>
      <c r="C25">
        <v>2.65659098623795</v>
      </c>
      <c r="D25">
        <v>3.3035472875559999</v>
      </c>
      <c r="E25">
        <v>4.3693146955403304</v>
      </c>
      <c r="F25">
        <v>6.6918626340458198</v>
      </c>
      <c r="I25">
        <v>1</v>
      </c>
      <c r="J25">
        <v>0.65941161618612898</v>
      </c>
      <c r="K25">
        <v>0.35098595263787713</v>
      </c>
      <c r="L25">
        <v>0.11452279418043632</v>
      </c>
      <c r="M25">
        <v>0</v>
      </c>
    </row>
    <row r="26" spans="1:26" x14ac:dyDescent="0.25">
      <c r="B26">
        <v>2.3581582576348499</v>
      </c>
      <c r="C26">
        <v>2.5985871454213201</v>
      </c>
      <c r="D26">
        <v>3.37639179600118</v>
      </c>
      <c r="E26">
        <v>4.6393188497546101</v>
      </c>
      <c r="F26">
        <v>7.2621310132395704</v>
      </c>
      <c r="I26">
        <v>0</v>
      </c>
      <c r="J26">
        <v>8.2139384663246273E-2</v>
      </c>
      <c r="K26">
        <v>0.22955225348889516</v>
      </c>
      <c r="L26">
        <v>0.4781046772011972</v>
      </c>
      <c r="M26">
        <v>1</v>
      </c>
    </row>
    <row r="27" spans="1:26" x14ac:dyDescent="0.25">
      <c r="B27" s="1">
        <v>2.3793033192437298</v>
      </c>
      <c r="C27" s="1">
        <v>2.7886117990394599</v>
      </c>
      <c r="D27" s="1">
        <v>3.5231843489644898</v>
      </c>
      <c r="E27" s="1">
        <v>4.76174506032502</v>
      </c>
      <c r="F27" s="1">
        <v>7.3623998139862499</v>
      </c>
    </row>
    <row r="29" spans="1:26" x14ac:dyDescent="0.25">
      <c r="A29" t="s">
        <v>72</v>
      </c>
      <c r="B29">
        <v>1.0293577475179301</v>
      </c>
      <c r="C29">
        <v>0.74403699789270605</v>
      </c>
      <c r="D29">
        <v>0.45869524061660799</v>
      </c>
      <c r="E29">
        <v>0.191736438412071</v>
      </c>
      <c r="F29" t="s">
        <v>95</v>
      </c>
    </row>
    <row r="30" spans="1:26" x14ac:dyDescent="0.25">
      <c r="B30">
        <v>1.29028894285464</v>
      </c>
      <c r="C30">
        <v>0.84423344944232803</v>
      </c>
      <c r="D30">
        <v>0.50677838218037896</v>
      </c>
      <c r="E30">
        <v>0.30196209494733101</v>
      </c>
      <c r="F30" t="s">
        <v>95</v>
      </c>
    </row>
    <row r="31" spans="1:26" x14ac:dyDescent="0.25">
      <c r="B31">
        <v>0.97242392279847201</v>
      </c>
      <c r="C31">
        <v>0.76835283111588504</v>
      </c>
      <c r="D31">
        <v>0.50166407651544898</v>
      </c>
      <c r="E31">
        <v>0.31255583334326198</v>
      </c>
      <c r="F31" t="s">
        <v>95</v>
      </c>
    </row>
    <row r="32" spans="1:26" x14ac:dyDescent="0.25">
      <c r="B32">
        <v>0.99246630050958795</v>
      </c>
      <c r="C32">
        <v>0.71994170313646499</v>
      </c>
      <c r="D32">
        <v>0.49277205552396802</v>
      </c>
      <c r="E32">
        <v>0.29185637645564899</v>
      </c>
      <c r="F32">
        <v>0.16484438413503999</v>
      </c>
    </row>
    <row r="33" spans="2:6" x14ac:dyDescent="0.25">
      <c r="B33">
        <v>1.14426143114181</v>
      </c>
      <c r="C33">
        <v>0.78640252542281297</v>
      </c>
      <c r="D33">
        <v>0.45853257775237599</v>
      </c>
      <c r="E33">
        <v>0.21084145306427801</v>
      </c>
      <c r="F33">
        <v>0.13664772084156501</v>
      </c>
    </row>
    <row r="34" spans="2:6" x14ac:dyDescent="0.25">
      <c r="B34">
        <v>0.84862234855290597</v>
      </c>
      <c r="C34">
        <v>0.65096346316773701</v>
      </c>
      <c r="D34">
        <v>0.49951104815441799</v>
      </c>
      <c r="E34">
        <v>0.28156737072899501</v>
      </c>
      <c r="F34" t="s">
        <v>95</v>
      </c>
    </row>
    <row r="35" spans="2:6" x14ac:dyDescent="0.25">
      <c r="B35">
        <v>1.15406508581214</v>
      </c>
      <c r="C35">
        <v>0.70812424105411398</v>
      </c>
      <c r="D35">
        <v>0.43260578296583102</v>
      </c>
      <c r="E35">
        <v>0.20564996300539901</v>
      </c>
      <c r="F35" t="s">
        <v>95</v>
      </c>
    </row>
    <row r="36" spans="2:6" x14ac:dyDescent="0.25">
      <c r="B36">
        <v>1.21319015843779</v>
      </c>
      <c r="C36">
        <v>0.910450496450253</v>
      </c>
      <c r="D36">
        <v>0.55828645351331097</v>
      </c>
      <c r="E36">
        <v>0.33347816838282601</v>
      </c>
      <c r="F36" t="s">
        <v>95</v>
      </c>
    </row>
    <row r="37" spans="2:6" x14ac:dyDescent="0.25">
      <c r="B37">
        <v>0.910034920659753</v>
      </c>
      <c r="C37">
        <v>0.651003660880205</v>
      </c>
      <c r="D37">
        <v>0.42654849281950702</v>
      </c>
      <c r="E37">
        <v>0.27178521972109598</v>
      </c>
      <c r="F37" t="s">
        <v>95</v>
      </c>
    </row>
    <row r="38" spans="2:6" x14ac:dyDescent="0.25">
      <c r="B38">
        <v>1.04795456366262</v>
      </c>
      <c r="C38">
        <v>0.78190279993118605</v>
      </c>
      <c r="D38">
        <v>0.47958118338632399</v>
      </c>
      <c r="E38">
        <v>0.30484304362680498</v>
      </c>
      <c r="F38" t="s">
        <v>95</v>
      </c>
    </row>
    <row r="39" spans="2:6" x14ac:dyDescent="0.25">
      <c r="B39" s="1">
        <v>1.0602665421947699</v>
      </c>
      <c r="C39" s="1">
        <v>0.75654121684936904</v>
      </c>
      <c r="D39" s="1">
        <v>0.48149752934281698</v>
      </c>
      <c r="E39" s="1">
        <v>0.27062759616877102</v>
      </c>
      <c r="F39" s="1">
        <v>0.14849999999999999</v>
      </c>
    </row>
  </sheetData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68"/>
  <sheetViews>
    <sheetView zoomScale="85" zoomScaleNormal="85" workbookViewId="0">
      <selection activeCell="D1" sqref="D1"/>
    </sheetView>
  </sheetViews>
  <sheetFormatPr defaultRowHeight="15" x14ac:dyDescent="0.25"/>
  <cols>
    <col min="3" max="3" width="12.7109375" bestFit="1" customWidth="1"/>
  </cols>
  <sheetData>
    <row r="1" spans="1:18" x14ac:dyDescent="0.25">
      <c r="A1" t="s">
        <v>71</v>
      </c>
      <c r="B1" t="s">
        <v>69</v>
      </c>
      <c r="C1">
        <v>9.7023940260860595</v>
      </c>
      <c r="D1">
        <v>7.4882091391270702</v>
      </c>
      <c r="E1">
        <v>6.24758188153801</v>
      </c>
      <c r="F1">
        <v>5.7321961054093498</v>
      </c>
      <c r="G1">
        <v>5.4756448159742597</v>
      </c>
      <c r="H1">
        <v>4.5996139495709798</v>
      </c>
      <c r="I1">
        <v>4.7352731293633896</v>
      </c>
      <c r="J1">
        <v>4.09342293497137</v>
      </c>
      <c r="K1">
        <v>4.0773255434701703</v>
      </c>
      <c r="L1">
        <v>4.1297141173140499</v>
      </c>
      <c r="M1">
        <v>3.98684647526375</v>
      </c>
      <c r="N1">
        <v>3.9239587152077502</v>
      </c>
      <c r="O1">
        <v>3.9915280805319799</v>
      </c>
      <c r="P1">
        <v>3.87310535973169</v>
      </c>
      <c r="Q1">
        <v>3.7477652431895998</v>
      </c>
      <c r="R1">
        <v>3.80098374054421</v>
      </c>
    </row>
    <row r="2" spans="1:18" x14ac:dyDescent="0.25">
      <c r="B2" t="s">
        <v>2</v>
      </c>
      <c r="C2">
        <v>6.9899333225322602</v>
      </c>
      <c r="D2">
        <v>5.4126740407648999</v>
      </c>
      <c r="E2">
        <v>4.0903537536600902</v>
      </c>
      <c r="F2">
        <v>3.56512111075171</v>
      </c>
      <c r="G2">
        <v>3.4031333218294901</v>
      </c>
      <c r="H2">
        <v>3.3037950924609798</v>
      </c>
      <c r="I2">
        <v>3.1658901048856398</v>
      </c>
      <c r="J2">
        <v>3.14787819582682</v>
      </c>
      <c r="K2">
        <v>2.9870620334075602</v>
      </c>
      <c r="L2">
        <v>3.00422847357608</v>
      </c>
      <c r="M2">
        <v>2.9970881495261801</v>
      </c>
      <c r="N2">
        <v>2.9359261893632902</v>
      </c>
      <c r="O2">
        <v>2.88990149231104</v>
      </c>
      <c r="P2">
        <v>2.8342616153621201</v>
      </c>
      <c r="Q2">
        <v>2.7136295140729798</v>
      </c>
      <c r="R2">
        <v>2.6905468318824601</v>
      </c>
    </row>
    <row r="3" spans="1:18" x14ac:dyDescent="0.25">
      <c r="B3" t="s">
        <v>3</v>
      </c>
      <c r="C3">
        <v>6.1839711939255997</v>
      </c>
      <c r="D3">
        <v>3.9765383202959401</v>
      </c>
      <c r="E3">
        <v>3.1592598928390601</v>
      </c>
      <c r="F3">
        <v>2.7138118511244902</v>
      </c>
      <c r="G3">
        <v>2.5090802860431198</v>
      </c>
      <c r="H3">
        <v>2.4408568336032799</v>
      </c>
      <c r="I3">
        <v>2.1788610768516099</v>
      </c>
      <c r="J3">
        <v>2.4212419570291099</v>
      </c>
      <c r="K3">
        <v>2.2269338016325699</v>
      </c>
      <c r="L3">
        <v>2.3401043492243301</v>
      </c>
      <c r="M3">
        <v>2.2388512599978898</v>
      </c>
      <c r="N3">
        <v>2.21859248328354</v>
      </c>
      <c r="O3">
        <v>2.11233065743306</v>
      </c>
      <c r="P3">
        <v>2.1269212299543701</v>
      </c>
      <c r="Q3">
        <v>2.0695979553227302</v>
      </c>
      <c r="R3">
        <v>2.0338574962481699</v>
      </c>
    </row>
    <row r="4" spans="1:18" x14ac:dyDescent="0.25">
      <c r="B4" t="s">
        <v>46</v>
      </c>
      <c r="C4">
        <v>6.3069896089291202</v>
      </c>
      <c r="D4">
        <v>4.2913158698962803</v>
      </c>
      <c r="E4">
        <v>3.8664555871406798</v>
      </c>
      <c r="F4">
        <v>3.44342791107626</v>
      </c>
      <c r="G4">
        <v>2.8667143778564901</v>
      </c>
      <c r="H4">
        <v>2.8356964787277499</v>
      </c>
      <c r="I4">
        <v>2.6697588360900202</v>
      </c>
      <c r="J4">
        <v>2.6285164009023299</v>
      </c>
      <c r="K4">
        <v>2.6152424544810899</v>
      </c>
      <c r="L4">
        <v>2.5164639060288998</v>
      </c>
      <c r="M4">
        <v>2.5513032350990099</v>
      </c>
      <c r="N4">
        <v>2.5000356039724601</v>
      </c>
      <c r="O4">
        <v>2.4565828744605702</v>
      </c>
      <c r="P4">
        <v>2.4925136347945398</v>
      </c>
      <c r="Q4">
        <v>2.52808998879352</v>
      </c>
      <c r="R4">
        <v>2.5270986214860902</v>
      </c>
    </row>
    <row r="5" spans="1:18" x14ac:dyDescent="0.25">
      <c r="B5" t="s">
        <v>63</v>
      </c>
      <c r="C5">
        <v>6.7442934981057796</v>
      </c>
      <c r="D5">
        <v>3.8689769178198401</v>
      </c>
      <c r="E5">
        <v>3.49368403531731</v>
      </c>
      <c r="F5">
        <v>2.8964563792128599</v>
      </c>
      <c r="G5">
        <v>2.8395304667972101</v>
      </c>
      <c r="H5">
        <v>2.6504557489445202</v>
      </c>
      <c r="I5">
        <v>2.5255452030237602</v>
      </c>
      <c r="J5">
        <v>2.5152880453529098</v>
      </c>
      <c r="K5">
        <v>2.4582742102724202</v>
      </c>
      <c r="L5">
        <v>2.5030139957250599</v>
      </c>
      <c r="M5">
        <v>2.46403585809901</v>
      </c>
      <c r="N5">
        <v>2.45935538383935</v>
      </c>
      <c r="O5">
        <v>2.4742312650039602</v>
      </c>
      <c r="P5">
        <v>2.42125136317464</v>
      </c>
      <c r="Q5">
        <v>2.4055318229621299</v>
      </c>
      <c r="R5">
        <v>2.4346422472979299</v>
      </c>
    </row>
    <row r="6" spans="1:18" x14ac:dyDescent="0.25">
      <c r="B6" t="s">
        <v>65</v>
      </c>
      <c r="C6">
        <v>9.2299212095273298</v>
      </c>
      <c r="D6">
        <v>5.2937566879480196</v>
      </c>
      <c r="E6">
        <v>4.8192059459281804</v>
      </c>
      <c r="F6">
        <v>4.2693970174391298</v>
      </c>
      <c r="G6">
        <v>3.6308105677364999</v>
      </c>
      <c r="H6">
        <v>3.5667843354347699</v>
      </c>
      <c r="I6">
        <v>3.4634551990557401</v>
      </c>
      <c r="J6">
        <v>3.5295907059096998</v>
      </c>
      <c r="K6">
        <v>3.43464051309777</v>
      </c>
      <c r="L6">
        <v>3.3729088208726199</v>
      </c>
      <c r="M6">
        <v>3.21327030250107</v>
      </c>
      <c r="N6">
        <v>3.05415346795056</v>
      </c>
      <c r="O6">
        <v>3.0027023531751902</v>
      </c>
      <c r="P6">
        <v>2.7509518420983801</v>
      </c>
      <c r="Q6">
        <v>2.6988963928649601</v>
      </c>
      <c r="R6">
        <v>2.67439986088189</v>
      </c>
    </row>
    <row r="7" spans="1:18" x14ac:dyDescent="0.25">
      <c r="B7" t="s">
        <v>64</v>
      </c>
      <c r="C7">
        <v>6.26910822798519</v>
      </c>
      <c r="D7">
        <v>3.5691698617075001</v>
      </c>
      <c r="E7">
        <v>2.6725015678338502</v>
      </c>
      <c r="F7">
        <v>2.3709775520493599</v>
      </c>
      <c r="G7">
        <v>1.76103876739151</v>
      </c>
      <c r="H7">
        <v>1.5395100723436399</v>
      </c>
      <c r="I7">
        <v>1.4307187351140001</v>
      </c>
      <c r="J7">
        <v>1.4236213795717501</v>
      </c>
      <c r="K7">
        <v>1.6174824962194401</v>
      </c>
      <c r="L7">
        <v>1.32621348424077</v>
      </c>
      <c r="M7">
        <v>1.33923268048762</v>
      </c>
      <c r="N7">
        <v>1.3629224789926999</v>
      </c>
      <c r="O7">
        <v>1.36452909157765</v>
      </c>
      <c r="P7">
        <v>1.3451037548957601</v>
      </c>
      <c r="Q7">
        <v>1.33014056392184</v>
      </c>
      <c r="R7">
        <v>1.30084931056536</v>
      </c>
    </row>
    <row r="8" spans="1:18" x14ac:dyDescent="0.25">
      <c r="B8" t="s">
        <v>66</v>
      </c>
      <c r="C8">
        <v>5.6188506640764304</v>
      </c>
      <c r="D8">
        <v>3.2421529398089599</v>
      </c>
      <c r="E8">
        <v>2.6757267421910198</v>
      </c>
      <c r="F8">
        <v>2.4038209121384599</v>
      </c>
      <c r="G8">
        <v>2.1017044080349399</v>
      </c>
      <c r="H8">
        <v>2.0754052335626101</v>
      </c>
      <c r="I8">
        <v>2.0837834264962001</v>
      </c>
      <c r="J8">
        <v>2.1054057128423498</v>
      </c>
      <c r="K8">
        <v>1.86241091501232</v>
      </c>
      <c r="L8">
        <v>1.942992606437</v>
      </c>
      <c r="M8">
        <v>1.9421135646671801</v>
      </c>
      <c r="N8">
        <v>1.9278245201876301</v>
      </c>
      <c r="O8">
        <v>1.83991377258592</v>
      </c>
      <c r="P8">
        <v>1.8478568029693501</v>
      </c>
      <c r="Q8">
        <v>1.8150120511769301</v>
      </c>
      <c r="R8">
        <v>1.7978385689398499</v>
      </c>
    </row>
    <row r="9" spans="1:18" x14ac:dyDescent="0.25">
      <c r="B9" t="s">
        <v>67</v>
      </c>
      <c r="C9">
        <v>7.6601602648854801</v>
      </c>
      <c r="D9">
        <v>4.7598668030749298</v>
      </c>
      <c r="E9">
        <v>2.9542735360536798</v>
      </c>
      <c r="F9">
        <v>2.6860570575068698</v>
      </c>
      <c r="G9">
        <v>2.53911507169239</v>
      </c>
      <c r="H9">
        <v>2.3018904974985901</v>
      </c>
      <c r="I9">
        <v>2.3587941347003398</v>
      </c>
      <c r="J9">
        <v>2.3704798081410501</v>
      </c>
      <c r="K9">
        <v>2.3243590416996902</v>
      </c>
      <c r="L9">
        <v>2.2590469801755999</v>
      </c>
      <c r="M9">
        <v>2.25716823604483</v>
      </c>
      <c r="N9">
        <v>2.1704824103408402</v>
      </c>
      <c r="O9">
        <v>2.1459588229492699</v>
      </c>
      <c r="P9">
        <v>2.1522696167882498</v>
      </c>
      <c r="Q9">
        <v>2.1919989081948601</v>
      </c>
      <c r="R9">
        <v>2.18527553626001</v>
      </c>
    </row>
    <row r="10" spans="1:18" x14ac:dyDescent="0.25">
      <c r="B10" t="s">
        <v>68</v>
      </c>
      <c r="C10">
        <v>7.9119455077658696</v>
      </c>
      <c r="D10">
        <v>4.2119569782980699</v>
      </c>
      <c r="E10">
        <v>3.02145084929538</v>
      </c>
      <c r="F10">
        <v>2.8066925117832899</v>
      </c>
      <c r="G10">
        <v>2.73820053871132</v>
      </c>
      <c r="H10">
        <v>2.7654858738007699</v>
      </c>
      <c r="I10">
        <v>2.4815747493578799</v>
      </c>
      <c r="J10">
        <v>2.5190340065208501</v>
      </c>
      <c r="K10">
        <v>2.7207906479377399</v>
      </c>
      <c r="L10">
        <v>2.5806229261518698</v>
      </c>
      <c r="M10">
        <v>2.4755099382561001</v>
      </c>
      <c r="N10">
        <v>2.4816845869732398</v>
      </c>
      <c r="O10">
        <v>2.37677497556894</v>
      </c>
      <c r="P10">
        <v>2.3882752076040998</v>
      </c>
      <c r="Q10">
        <v>2.3724333239734099</v>
      </c>
      <c r="R10">
        <v>2.36056072793426</v>
      </c>
    </row>
    <row r="11" spans="1:18" x14ac:dyDescent="0.25">
      <c r="B11" t="s">
        <v>87</v>
      </c>
      <c r="C11">
        <v>7.2617567523819098</v>
      </c>
      <c r="D11">
        <v>4.6114617558741502</v>
      </c>
      <c r="E11">
        <v>3.70004937917972</v>
      </c>
      <c r="F11">
        <v>3.28879584084918</v>
      </c>
      <c r="G11">
        <v>2.9864972622067198</v>
      </c>
      <c r="H11">
        <v>2.8079494115947901</v>
      </c>
      <c r="I11">
        <v>2.7093654594938599</v>
      </c>
      <c r="J11">
        <v>2.6754479147068202</v>
      </c>
      <c r="K11">
        <v>2.6324521657230799</v>
      </c>
      <c r="L11">
        <v>2.59753096597463</v>
      </c>
      <c r="M11">
        <v>2.54654196999426</v>
      </c>
      <c r="N11">
        <v>2.5034935840111401</v>
      </c>
      <c r="O11">
        <v>2.4654453385597601</v>
      </c>
      <c r="P11">
        <v>2.4232510427373199</v>
      </c>
      <c r="Q11">
        <v>2.3873095764472998</v>
      </c>
      <c r="R11">
        <v>2.3806052942040301</v>
      </c>
    </row>
    <row r="12" spans="1:18" x14ac:dyDescent="0.25">
      <c r="B12" t="s">
        <v>88</v>
      </c>
    </row>
    <row r="29" spans="1:21" x14ac:dyDescent="0.25">
      <c r="A29" t="s">
        <v>72</v>
      </c>
      <c r="B29" t="s">
        <v>69</v>
      </c>
      <c r="C29">
        <v>0.61886746766952605</v>
      </c>
      <c r="D29">
        <v>0.63896993743971897</v>
      </c>
      <c r="E29">
        <v>0.59942256617038503</v>
      </c>
      <c r="F29">
        <v>0.66396452920189897</v>
      </c>
      <c r="G29">
        <v>0.65935809972954396</v>
      </c>
      <c r="H29">
        <v>0.75236125496047601</v>
      </c>
      <c r="I29">
        <v>0.79744511073522195</v>
      </c>
      <c r="J29">
        <v>0.87770685963820005</v>
      </c>
      <c r="K29">
        <v>0.96837344634633704</v>
      </c>
      <c r="L29">
        <v>0.96770501934629305</v>
      </c>
      <c r="M29">
        <v>0.98844525006342898</v>
      </c>
      <c r="N29">
        <v>0.97073585981400601</v>
      </c>
      <c r="O29">
        <v>0.94769574212334096</v>
      </c>
      <c r="P29">
        <v>1.0191105471497901</v>
      </c>
      <c r="Q29">
        <v>1.0513056463489501</v>
      </c>
      <c r="R29">
        <v>1.0291420166416401</v>
      </c>
      <c r="T29">
        <f>F29*0.9</f>
        <v>0.59756807628170905</v>
      </c>
      <c r="U29">
        <f>G29*1.03</f>
        <v>0.67913884272143032</v>
      </c>
    </row>
    <row r="30" spans="1:21" x14ac:dyDescent="0.25">
      <c r="B30" t="s">
        <v>2</v>
      </c>
      <c r="C30">
        <v>0.56799508262041698</v>
      </c>
      <c r="D30">
        <v>0.73782956963910795</v>
      </c>
      <c r="E30">
        <v>0.82841019991545595</v>
      </c>
      <c r="F30">
        <v>0.95340447889123303</v>
      </c>
      <c r="G30">
        <v>1.00706983782943</v>
      </c>
      <c r="H30">
        <v>1.0342405519451501</v>
      </c>
      <c r="I30">
        <v>1.02681383674879</v>
      </c>
      <c r="J30">
        <v>1.0134913184123899</v>
      </c>
      <c r="K30">
        <v>1.1474811713394899</v>
      </c>
      <c r="L30">
        <v>1.1383456597853301</v>
      </c>
      <c r="M30">
        <v>1.12089063144226</v>
      </c>
      <c r="N30">
        <v>1.1812981841990999</v>
      </c>
      <c r="O30">
        <v>1.20440117792351</v>
      </c>
      <c r="P30">
        <v>1.2426978048951201</v>
      </c>
      <c r="Q30">
        <v>1.28016634641629</v>
      </c>
      <c r="R30">
        <v>1.2880430222741299</v>
      </c>
      <c r="T30">
        <f t="shared" ref="T30:T39" si="0">F30*0.9</f>
        <v>0.85806403100210971</v>
      </c>
      <c r="U30">
        <f t="shared" ref="U30:U39" si="1">G30*1.03</f>
        <v>1.037281932964313</v>
      </c>
    </row>
    <row r="31" spans="1:21" x14ac:dyDescent="0.25">
      <c r="B31" t="s">
        <v>3</v>
      </c>
      <c r="C31">
        <v>0.45992944211117098</v>
      </c>
      <c r="D31">
        <v>0.75655323272185204</v>
      </c>
      <c r="E31">
        <v>0.78786925006743602</v>
      </c>
      <c r="F31">
        <v>0.791421775259327</v>
      </c>
      <c r="G31">
        <v>0.79686202367824599</v>
      </c>
      <c r="H31">
        <v>0.80999205554315601</v>
      </c>
      <c r="I31">
        <v>0.82181254565915496</v>
      </c>
      <c r="J31">
        <v>0.849833551969292</v>
      </c>
      <c r="K31">
        <v>0.87114994957861702</v>
      </c>
      <c r="L31">
        <v>0.88730242944368098</v>
      </c>
      <c r="M31">
        <v>0.86354352840537396</v>
      </c>
      <c r="N31">
        <v>0.91777444599858005</v>
      </c>
      <c r="O31">
        <v>0.94854179782723402</v>
      </c>
      <c r="P31">
        <v>0.945306836226529</v>
      </c>
      <c r="Q31">
        <v>0.96460243766814902</v>
      </c>
      <c r="R31">
        <v>0.97178948541805299</v>
      </c>
      <c r="T31">
        <f t="shared" si="0"/>
        <v>0.71227959773339433</v>
      </c>
      <c r="U31">
        <f t="shared" si="1"/>
        <v>0.82076788438859338</v>
      </c>
    </row>
    <row r="32" spans="1:21" x14ac:dyDescent="0.25">
      <c r="B32" t="s">
        <v>46</v>
      </c>
      <c r="C32">
        <v>0.51912045483860603</v>
      </c>
      <c r="D32">
        <v>0.65575070893852305</v>
      </c>
      <c r="E32">
        <v>0.93740422455309103</v>
      </c>
      <c r="F32">
        <v>0.93324663262586205</v>
      </c>
      <c r="G32">
        <v>0.88743423953480705</v>
      </c>
      <c r="H32">
        <v>0.86890297129512895</v>
      </c>
      <c r="I32">
        <v>0.853977866598984</v>
      </c>
      <c r="J32">
        <v>0.83234214064285195</v>
      </c>
      <c r="K32">
        <v>0.89900619711776097</v>
      </c>
      <c r="L32">
        <v>0.91129883338245299</v>
      </c>
      <c r="M32">
        <v>0.88624291206679895</v>
      </c>
      <c r="N32">
        <v>0.87815556362251701</v>
      </c>
      <c r="O32">
        <v>0.93912593282261403</v>
      </c>
      <c r="P32">
        <v>0.97858142811122395</v>
      </c>
      <c r="Q32">
        <v>0.98233536813668998</v>
      </c>
      <c r="R32">
        <v>0.99279284796327205</v>
      </c>
      <c r="T32">
        <f t="shared" si="0"/>
        <v>0.8399219693632759</v>
      </c>
      <c r="U32">
        <f t="shared" si="1"/>
        <v>0.9140572667208513</v>
      </c>
    </row>
    <row r="33" spans="2:21" x14ac:dyDescent="0.25">
      <c r="B33" t="s">
        <v>63</v>
      </c>
      <c r="C33">
        <v>0.49788033141306198</v>
      </c>
      <c r="D33">
        <v>0.75874749864268598</v>
      </c>
      <c r="E33">
        <v>0.83161594041932296</v>
      </c>
      <c r="F33">
        <v>0.80768257614029504</v>
      </c>
      <c r="G33">
        <v>0.85460032219055304</v>
      </c>
      <c r="H33">
        <v>0.90991572494841599</v>
      </c>
      <c r="I33">
        <v>1.0522216718781301</v>
      </c>
      <c r="J33">
        <v>1.0777496737682699</v>
      </c>
      <c r="K33">
        <v>1.07249447687189</v>
      </c>
      <c r="L33">
        <v>1.0851504975391699</v>
      </c>
      <c r="M33">
        <v>1.07279514211352</v>
      </c>
      <c r="N33">
        <v>1.10138020879085</v>
      </c>
      <c r="O33">
        <v>1.1274504720229099</v>
      </c>
      <c r="P33">
        <v>1.1271152539409901</v>
      </c>
      <c r="Q33">
        <v>1.1424652668155999</v>
      </c>
      <c r="R33">
        <v>1.1458405097516</v>
      </c>
      <c r="T33">
        <f t="shared" si="0"/>
        <v>0.72691431852626553</v>
      </c>
      <c r="U33">
        <f t="shared" si="1"/>
        <v>0.88023833185626965</v>
      </c>
    </row>
    <row r="34" spans="2:21" x14ac:dyDescent="0.25">
      <c r="B34" t="s">
        <v>65</v>
      </c>
      <c r="C34">
        <v>0.49072741783180102</v>
      </c>
      <c r="D34">
        <v>0.56131919960962695</v>
      </c>
      <c r="E34">
        <v>0.585047199022803</v>
      </c>
      <c r="F34">
        <v>0.756714835220202</v>
      </c>
      <c r="G34">
        <v>0.78333941917759897</v>
      </c>
      <c r="H34">
        <v>0.79871937946664495</v>
      </c>
      <c r="I34">
        <v>0.84483561956156294</v>
      </c>
      <c r="J34">
        <v>0.807542611487993</v>
      </c>
      <c r="K34">
        <v>0.83346263917004804</v>
      </c>
      <c r="L34">
        <v>0.82922969242726696</v>
      </c>
      <c r="M34">
        <v>0.85695533851282202</v>
      </c>
      <c r="N34">
        <v>0.86822161760835603</v>
      </c>
      <c r="O34">
        <v>0.85612483165521203</v>
      </c>
      <c r="P34">
        <v>0.85109025473522903</v>
      </c>
      <c r="Q34">
        <v>0.84037884799528195</v>
      </c>
      <c r="R34">
        <v>0.84912861303894005</v>
      </c>
      <c r="T34">
        <f t="shared" si="0"/>
        <v>0.68104335169818186</v>
      </c>
      <c r="U34">
        <f t="shared" si="1"/>
        <v>0.80683960175292702</v>
      </c>
    </row>
    <row r="35" spans="2:21" x14ac:dyDescent="0.25">
      <c r="B35" t="s">
        <v>64</v>
      </c>
      <c r="C35">
        <v>0.36210255201597003</v>
      </c>
      <c r="D35">
        <v>0.60392648638482604</v>
      </c>
      <c r="E35">
        <v>0.65458146271592599</v>
      </c>
      <c r="F35">
        <v>0.880715952848661</v>
      </c>
      <c r="G35">
        <v>0.99811256635925805</v>
      </c>
      <c r="H35">
        <v>1.1005099541610099</v>
      </c>
      <c r="I35">
        <v>1.1301195499829799</v>
      </c>
      <c r="J35">
        <v>1.1399755284064199</v>
      </c>
      <c r="K35">
        <v>1.1299878444554801</v>
      </c>
      <c r="L35">
        <v>1.18685792468917</v>
      </c>
      <c r="M35">
        <v>1.17987860807376</v>
      </c>
      <c r="N35">
        <v>1.1727306096935399</v>
      </c>
      <c r="O35">
        <v>1.16560154551436</v>
      </c>
      <c r="P35">
        <v>1.16964485875019</v>
      </c>
      <c r="Q35">
        <v>1.1491422522571899</v>
      </c>
      <c r="R35">
        <v>1.1558381173571901</v>
      </c>
      <c r="T35">
        <f t="shared" si="0"/>
        <v>0.79264435756379492</v>
      </c>
      <c r="U35">
        <f t="shared" si="1"/>
        <v>1.0280559433500358</v>
      </c>
    </row>
    <row r="36" spans="2:21" x14ac:dyDescent="0.25">
      <c r="B36" t="s">
        <v>66</v>
      </c>
      <c r="C36">
        <v>0.56380708274705904</v>
      </c>
      <c r="D36">
        <v>0.61727685135505195</v>
      </c>
      <c r="E36">
        <v>0.66771377685178102</v>
      </c>
      <c r="F36">
        <v>0.96257149671022402</v>
      </c>
      <c r="G36">
        <v>1.00745778839002</v>
      </c>
      <c r="H36">
        <v>1.0345327137174201</v>
      </c>
      <c r="I36">
        <v>1.0413637498275601</v>
      </c>
      <c r="J36">
        <v>1.0372445577251801</v>
      </c>
      <c r="K36">
        <v>1.1436340110415399</v>
      </c>
      <c r="L36">
        <v>1.0955596574506099</v>
      </c>
      <c r="M36">
        <v>1.1158768525035201</v>
      </c>
      <c r="N36">
        <v>1.12889678037932</v>
      </c>
      <c r="O36">
        <v>1.14711284487506</v>
      </c>
      <c r="P36">
        <v>1.21355262167153</v>
      </c>
      <c r="Q36">
        <v>1.1911663489845501</v>
      </c>
      <c r="R36">
        <v>1.21298143742922</v>
      </c>
      <c r="T36">
        <f t="shared" si="0"/>
        <v>0.86631434703920163</v>
      </c>
      <c r="U36">
        <f t="shared" si="1"/>
        <v>1.0376815220417206</v>
      </c>
    </row>
    <row r="37" spans="2:21" x14ac:dyDescent="0.25">
      <c r="B37" t="s">
        <v>67</v>
      </c>
      <c r="C37">
        <v>0.50498896821867301</v>
      </c>
      <c r="D37">
        <v>0.64227213448212395</v>
      </c>
      <c r="E37">
        <v>0.67827460772680204</v>
      </c>
      <c r="F37">
        <v>0.697196410796593</v>
      </c>
      <c r="G37">
        <v>0.77388589350059001</v>
      </c>
      <c r="H37">
        <v>0.78006574816215601</v>
      </c>
      <c r="I37">
        <v>0.81874585998772098</v>
      </c>
      <c r="J37">
        <v>0.75400068320798497</v>
      </c>
      <c r="K37">
        <v>0.75712269193459303</v>
      </c>
      <c r="L37">
        <v>0.76467725895477201</v>
      </c>
      <c r="M37">
        <v>0.81292283649805397</v>
      </c>
      <c r="N37">
        <v>0.83118579074187304</v>
      </c>
      <c r="O37">
        <v>0.87801061045163298</v>
      </c>
      <c r="P37">
        <v>0.90851092986696802</v>
      </c>
      <c r="Q37">
        <v>0.91579085816304195</v>
      </c>
      <c r="R37">
        <v>0.90969164953872805</v>
      </c>
      <c r="T37">
        <f t="shared" si="0"/>
        <v>0.62747676971693367</v>
      </c>
      <c r="U37">
        <f t="shared" si="1"/>
        <v>0.79710247030560777</v>
      </c>
    </row>
    <row r="38" spans="2:21" x14ac:dyDescent="0.25">
      <c r="B38" t="s">
        <v>68</v>
      </c>
      <c r="C38">
        <v>0.56229131487021999</v>
      </c>
      <c r="D38">
        <v>0.788669215688515</v>
      </c>
      <c r="E38">
        <v>0.83774812350699401</v>
      </c>
      <c r="F38">
        <v>0.86155774807450902</v>
      </c>
      <c r="G38">
        <v>0.89100146841919103</v>
      </c>
      <c r="H38">
        <v>1.0241358398037701</v>
      </c>
      <c r="I38">
        <v>1.05845878340039</v>
      </c>
      <c r="J38">
        <v>1.0626763557318299</v>
      </c>
      <c r="K38">
        <v>1.0387935845474601</v>
      </c>
      <c r="L38">
        <v>1.0265400345103799</v>
      </c>
      <c r="M38">
        <v>1.03464638797314</v>
      </c>
      <c r="N38">
        <v>1.0332557301859899</v>
      </c>
      <c r="O38">
        <v>1.05682686967788</v>
      </c>
      <c r="P38">
        <v>1.0454823715131301</v>
      </c>
      <c r="Q38">
        <v>1.0286702783086901</v>
      </c>
      <c r="R38">
        <v>1.0461253729014199</v>
      </c>
      <c r="T38">
        <f t="shared" si="0"/>
        <v>0.77540197326705818</v>
      </c>
      <c r="U38">
        <f t="shared" si="1"/>
        <v>0.91773151247176676</v>
      </c>
    </row>
    <row r="39" spans="2:21" x14ac:dyDescent="0.25">
      <c r="C39">
        <v>0.51477101143365001</v>
      </c>
      <c r="D39">
        <v>0.67613148349020302</v>
      </c>
      <c r="E39">
        <v>0.740808735095</v>
      </c>
      <c r="F39">
        <v>0.83084764357688101</v>
      </c>
      <c r="G39">
        <v>0.86591216588092401</v>
      </c>
      <c r="H39">
        <v>0.91133761940033298</v>
      </c>
      <c r="I39">
        <v>0.944579459438049</v>
      </c>
      <c r="J39">
        <v>0.94525632809904203</v>
      </c>
      <c r="K39">
        <v>0.98615060124032095</v>
      </c>
      <c r="L39">
        <v>0.98926670075291301</v>
      </c>
      <c r="M39">
        <v>0.99321974876526897</v>
      </c>
      <c r="N39">
        <v>1.00836347910341</v>
      </c>
      <c r="O39">
        <v>1.02708918248938</v>
      </c>
      <c r="P39">
        <v>1.0501092906860701</v>
      </c>
      <c r="Q39">
        <v>1.0546023651094401</v>
      </c>
      <c r="R39">
        <v>1.06013730723142</v>
      </c>
      <c r="T39">
        <f t="shared" si="0"/>
        <v>0.74776287921919293</v>
      </c>
      <c r="U39">
        <f t="shared" si="1"/>
        <v>0.89188953085735179</v>
      </c>
    </row>
    <row r="40" spans="2:21" x14ac:dyDescent="0.25">
      <c r="E40">
        <v>0.740808735095</v>
      </c>
      <c r="J40">
        <v>0.94525632809904203</v>
      </c>
      <c r="K40">
        <v>0.98615060124032095</v>
      </c>
      <c r="L40">
        <v>0.98926670075291301</v>
      </c>
      <c r="M40">
        <v>0.99321974876526897</v>
      </c>
      <c r="N40">
        <v>1.00836347910341</v>
      </c>
    </row>
    <row r="41" spans="2:21" x14ac:dyDescent="0.25">
      <c r="E41">
        <v>0.76</v>
      </c>
      <c r="J41">
        <v>0.97</v>
      </c>
      <c r="K41">
        <v>0.98499999999999999</v>
      </c>
      <c r="L41">
        <v>1</v>
      </c>
      <c r="M41">
        <v>1.01</v>
      </c>
      <c r="N41">
        <v>1.02</v>
      </c>
    </row>
    <row r="44" spans="2:21" x14ac:dyDescent="0.25">
      <c r="B44" t="s">
        <v>71</v>
      </c>
      <c r="C44">
        <v>7.2617567523819098</v>
      </c>
      <c r="D44">
        <v>4.6114617558741502</v>
      </c>
      <c r="E44">
        <v>3.70004937917972</v>
      </c>
      <c r="F44">
        <v>3.28879584084918</v>
      </c>
      <c r="G44">
        <v>2.9864972622067198</v>
      </c>
      <c r="H44">
        <v>2.8079494115947901</v>
      </c>
      <c r="I44">
        <v>2.7093654594938599</v>
      </c>
      <c r="J44">
        <v>2.6754479147068202</v>
      </c>
      <c r="K44">
        <v>2.6324521657230799</v>
      </c>
      <c r="L44">
        <v>2.59753096597463</v>
      </c>
      <c r="M44">
        <v>2.54654196999426</v>
      </c>
      <c r="N44">
        <v>2.5034935840111401</v>
      </c>
      <c r="O44">
        <v>2.4654453385597601</v>
      </c>
      <c r="P44">
        <v>2.4232510427373199</v>
      </c>
      <c r="Q44">
        <v>2.3873095764472998</v>
      </c>
      <c r="R44">
        <v>2.3806052942040301</v>
      </c>
      <c r="S44">
        <f>MIN(C44:R44)</f>
        <v>2.3806052942040301</v>
      </c>
      <c r="T44">
        <f>MAX(C44:R44)</f>
        <v>7.2617567523819098</v>
      </c>
    </row>
    <row r="45" spans="2:21" x14ac:dyDescent="0.25">
      <c r="B45" t="s">
        <v>72</v>
      </c>
      <c r="C45">
        <v>0.51477101143365001</v>
      </c>
      <c r="D45">
        <v>0.67613148349020302</v>
      </c>
      <c r="E45">
        <v>0.740808735095</v>
      </c>
      <c r="F45">
        <v>0.83084764357688101</v>
      </c>
      <c r="G45">
        <v>0.86591216588092401</v>
      </c>
      <c r="H45">
        <v>0.91133761940033298</v>
      </c>
      <c r="I45">
        <v>0.944579459438049</v>
      </c>
      <c r="J45">
        <v>0.94525632809904203</v>
      </c>
      <c r="K45">
        <v>0.98615060124032095</v>
      </c>
      <c r="L45">
        <v>0.98926670075291301</v>
      </c>
      <c r="M45">
        <v>0.99321974876526897</v>
      </c>
      <c r="N45">
        <v>1.00836347910341</v>
      </c>
      <c r="O45">
        <v>1.02708918248938</v>
      </c>
      <c r="P45">
        <v>1.0501092906860701</v>
      </c>
      <c r="Q45">
        <v>1.0546023651094401</v>
      </c>
      <c r="R45">
        <v>1.06013730723142</v>
      </c>
      <c r="S45">
        <f>MIN(C45:R45)</f>
        <v>0.51477101143365001</v>
      </c>
      <c r="T45">
        <f>MAX(C45:R45)</f>
        <v>1.06013730723142</v>
      </c>
    </row>
    <row r="46" spans="2:21" x14ac:dyDescent="0.25">
      <c r="B46" t="s">
        <v>70</v>
      </c>
      <c r="C46">
        <f>(C11*C39)*3</f>
        <v>11.214425604626319</v>
      </c>
      <c r="D46">
        <f t="shared" ref="D46:R46" si="2">(D11*D39)*3</f>
        <v>9.3538634341725775</v>
      </c>
      <c r="E46">
        <f>(E11*E40)*3</f>
        <v>8.2230867011375057</v>
      </c>
      <c r="F46">
        <f t="shared" si="2"/>
        <v>8.1974648237249639</v>
      </c>
      <c r="G46">
        <f t="shared" si="2"/>
        <v>7.7581329381446125</v>
      </c>
      <c r="H46">
        <f t="shared" si="2"/>
        <v>7.676969796478085</v>
      </c>
      <c r="I46">
        <f t="shared" si="2"/>
        <v>7.6776328834464938</v>
      </c>
      <c r="J46">
        <f>(J11*J40)*3</f>
        <v>7.5869522156280231</v>
      </c>
      <c r="K46">
        <f>(K11*K40)*3</f>
        <v>7.7879828578926009</v>
      </c>
      <c r="L46">
        <f>(L11*L40)*3</f>
        <v>7.7089526664397479</v>
      </c>
      <c r="M46">
        <f>(M11*M40)*3</f>
        <v>7.587827326973736</v>
      </c>
      <c r="N46">
        <f>(N11*N40)*3</f>
        <v>7.5732945008596149</v>
      </c>
      <c r="O46">
        <f t="shared" si="2"/>
        <v>7.5966967117607904</v>
      </c>
      <c r="P46">
        <f t="shared" si="2"/>
        <v>7.634035300929499</v>
      </c>
      <c r="Q46">
        <f t="shared" si="2"/>
        <v>7.5529869767092137</v>
      </c>
      <c r="R46">
        <f t="shared" si="2"/>
        <v>7.5713054585349688</v>
      </c>
    </row>
    <row r="47" spans="2:21" x14ac:dyDescent="0.25">
      <c r="B47" t="s">
        <v>73</v>
      </c>
      <c r="C47">
        <f>32 - C50</f>
        <v>10.135881796270823</v>
      </c>
      <c r="D47">
        <f t="shared" ref="D47:R47" si="3">32 - D50</f>
        <v>15.254933075314781</v>
      </c>
      <c r="E47">
        <f t="shared" si="3"/>
        <v>17.218326495044138</v>
      </c>
      <c r="F47">
        <f t="shared" si="3"/>
        <v>18.181296390755897</v>
      </c>
      <c r="G47">
        <f t="shared" si="3"/>
        <v>18.802434097468378</v>
      </c>
      <c r="H47">
        <f t="shared" si="3"/>
        <v>18.835176041777554</v>
      </c>
      <c r="I47">
        <f t="shared" si="3"/>
        <v>18.802476810342903</v>
      </c>
      <c r="J47">
        <f t="shared" si="3"/>
        <v>18.653926965933003</v>
      </c>
      <c r="K47">
        <f t="shared" si="3"/>
        <v>18.430997338209899</v>
      </c>
      <c r="L47">
        <f t="shared" si="3"/>
        <v>18.249769299948142</v>
      </c>
      <c r="M47">
        <f t="shared" si="3"/>
        <v>17.952710200508669</v>
      </c>
      <c r="N47">
        <f t="shared" si="3"/>
        <v>17.625851922713409</v>
      </c>
      <c r="O47">
        <f t="shared" si="3"/>
        <v>17.227830574336949</v>
      </c>
      <c r="P47">
        <f t="shared" si="3"/>
        <v>16.877380917128708</v>
      </c>
      <c r="Q47">
        <f t="shared" si="3"/>
        <v>16.336509679107287</v>
      </c>
      <c r="R47">
        <f t="shared" si="3"/>
        <v>15.584479250133271</v>
      </c>
    </row>
    <row r="48" spans="2:21" x14ac:dyDescent="0.25">
      <c r="C48">
        <f>MIN(2.9,C44)</f>
        <v>2.9</v>
      </c>
      <c r="D48">
        <f>MIN(2.9,D44)</f>
        <v>2.9</v>
      </c>
      <c r="E48">
        <f>MIN(2.9,E44)</f>
        <v>2.9</v>
      </c>
      <c r="F48">
        <f>MIN(2.9,F44)</f>
        <v>2.9</v>
      </c>
      <c r="G48">
        <f>MIN(2.9,G44)</f>
        <v>2.9</v>
      </c>
      <c r="H48">
        <f t="shared" ref="H48:R48" si="4">MIN(2.9,H44)</f>
        <v>2.8079494115947901</v>
      </c>
      <c r="I48">
        <f t="shared" si="4"/>
        <v>2.7093654594938599</v>
      </c>
      <c r="J48">
        <f t="shared" si="4"/>
        <v>2.6754479147068202</v>
      </c>
      <c r="K48">
        <f t="shared" si="4"/>
        <v>2.6324521657230799</v>
      </c>
      <c r="L48">
        <f t="shared" si="4"/>
        <v>2.59753096597463</v>
      </c>
      <c r="M48">
        <f t="shared" si="4"/>
        <v>2.54654196999426</v>
      </c>
      <c r="N48">
        <f t="shared" si="4"/>
        <v>2.5034935840111401</v>
      </c>
      <c r="O48">
        <f t="shared" si="4"/>
        <v>2.4654453385597601</v>
      </c>
      <c r="P48">
        <f t="shared" si="4"/>
        <v>2.4232510427373199</v>
      </c>
      <c r="Q48">
        <f t="shared" si="4"/>
        <v>2.3873095764472998</v>
      </c>
      <c r="R48">
        <f t="shared" si="4"/>
        <v>2.3806052942040301</v>
      </c>
    </row>
    <row r="49" spans="2:18" x14ac:dyDescent="0.25">
      <c r="C49">
        <f>31*(0.72*C45+0.42*C48)-38</f>
        <v>11.247688975199068</v>
      </c>
      <c r="D49">
        <f t="shared" ref="D49:R49" si="5">31*(0.72*D45+0.42*D48)-38</f>
        <v>14.849254711501331</v>
      </c>
      <c r="E49">
        <f t="shared" si="5"/>
        <v>16.292850967320398</v>
      </c>
      <c r="F49">
        <f t="shared" si="5"/>
        <v>18.30251940463598</v>
      </c>
      <c r="G49">
        <f t="shared" si="5"/>
        <v>19.085159542462222</v>
      </c>
      <c r="H49">
        <f t="shared" si="5"/>
        <v>18.9005570039796</v>
      </c>
      <c r="I49">
        <f t="shared" si="5"/>
        <v>18.358951817267304</v>
      </c>
      <c r="J49">
        <f t="shared" si="5"/>
        <v>17.932453092653411</v>
      </c>
      <c r="K49">
        <f t="shared" si="5"/>
        <v>18.28540861739846</v>
      </c>
      <c r="L49">
        <f t="shared" si="5"/>
        <v>17.900285937794692</v>
      </c>
      <c r="M49">
        <f t="shared" si="5"/>
        <v>17.324641241766066</v>
      </c>
      <c r="N49">
        <f t="shared" si="5"/>
        <v>17.102159317413154</v>
      </c>
      <c r="O49">
        <f t="shared" si="5"/>
        <v>17.024728861211038</v>
      </c>
      <c r="P49">
        <f t="shared" si="5"/>
        <v>16.989167944552989</v>
      </c>
      <c r="Q49">
        <f t="shared" si="5"/>
        <v>16.621495474586546</v>
      </c>
      <c r="R49">
        <f t="shared" si="5"/>
        <v>16.657745627941765</v>
      </c>
    </row>
    <row r="50" spans="2:18" x14ac:dyDescent="0.25">
      <c r="C50">
        <v>21.864118203729177</v>
      </c>
      <c r="D50">
        <v>16.745066924685219</v>
      </c>
      <c r="E50">
        <v>14.78167350495586</v>
      </c>
      <c r="F50">
        <v>13.818703609244103</v>
      </c>
      <c r="G50">
        <v>13.197565902531622</v>
      </c>
      <c r="H50">
        <v>13.164823958222446</v>
      </c>
      <c r="I50">
        <v>13.197523189657099</v>
      </c>
      <c r="J50">
        <v>13.346073034066999</v>
      </c>
      <c r="K50">
        <v>13.569002661790099</v>
      </c>
      <c r="L50">
        <v>13.750230700051858</v>
      </c>
      <c r="M50">
        <v>14.047289799491333</v>
      </c>
      <c r="N50">
        <v>14.374148077286593</v>
      </c>
      <c r="O50">
        <v>14.772169425663053</v>
      </c>
      <c r="P50">
        <v>15.122619082871292</v>
      </c>
      <c r="Q50">
        <v>15.663490320892711</v>
      </c>
      <c r="R50">
        <v>16.415520749866729</v>
      </c>
    </row>
    <row r="52" spans="2:18" x14ac:dyDescent="0.25">
      <c r="B52" t="s">
        <v>91</v>
      </c>
      <c r="C52">
        <f>(C44-S44)/(T44-S44)</f>
        <v>1</v>
      </c>
      <c r="D52">
        <f>(D44-S44)/(T44-S44)</f>
        <v>0.45703487809880267</v>
      </c>
      <c r="E52">
        <f>(E44-S44)/(T44-S44)</f>
        <v>0.27031410442408904</v>
      </c>
      <c r="F52">
        <f>(F44-S44)/(T44-S44)</f>
        <v>0.18606071834209686</v>
      </c>
      <c r="G52">
        <f>(G44-S44)/(T44-S44)</f>
        <v>0.12412890138608146</v>
      </c>
      <c r="H52">
        <f>(H44-S44)/(T44-S44)</f>
        <v>8.7549858071866993E-2</v>
      </c>
      <c r="I52">
        <f>(I44-S44)/(T44-S44)</f>
        <v>6.7352994084833223E-2</v>
      </c>
      <c r="J52">
        <f>(J44-S44)/(T44-S44)</f>
        <v>6.0404317102025352E-2</v>
      </c>
      <c r="K52">
        <f>(K44-S44)/(T44-S44)</f>
        <v>5.1595791213793554E-2</v>
      </c>
      <c r="L52">
        <f>(L44-S44)/(T44-S44)</f>
        <v>4.4441495747312376E-2</v>
      </c>
      <c r="M52">
        <f>(M44-S44)/(T44-S44)</f>
        <v>3.3995395801992498E-2</v>
      </c>
      <c r="N52">
        <f>(N44-S44)/(T44-S44)</f>
        <v>2.5176086187865154E-2</v>
      </c>
      <c r="O52">
        <f>(O44-S44)/(T44-S44)</f>
        <v>1.7381153828691182E-2</v>
      </c>
      <c r="P52">
        <f>(P44-S44)/(T44-S44)</f>
        <v>8.7368214034500343E-3</v>
      </c>
      <c r="Q52">
        <f>(Q44-S44)/(T44-S44)</f>
        <v>1.3735042439704131E-3</v>
      </c>
      <c r="R52">
        <f>(R44-S44)/(T44-S44)</f>
        <v>0</v>
      </c>
    </row>
    <row r="53" spans="2:18" x14ac:dyDescent="0.25">
      <c r="B53" t="s">
        <v>92</v>
      </c>
      <c r="C53">
        <f>(C45-S45)/(T45-S45)</f>
        <v>0</v>
      </c>
      <c r="D53">
        <f>(D45-S45)/(T45-S45)</f>
        <v>0.29587540209193258</v>
      </c>
      <c r="E53">
        <f>(E45-S45)/(T45-S45)</f>
        <v>0.41446955083775144</v>
      </c>
      <c r="F53">
        <f>(F45-S45)/(T45-S45)</f>
        <v>0.57956759443828365</v>
      </c>
      <c r="G53">
        <f>(G45-S45)/(T45-S45)</f>
        <v>0.6438629544086869</v>
      </c>
      <c r="H53">
        <f>(H45-S45)/(T45-S45)</f>
        <v>0.72715642866521379</v>
      </c>
      <c r="I53">
        <f>(I45-S45)/(T45-S45)</f>
        <v>0.78810966375483249</v>
      </c>
      <c r="J53">
        <f>(J45-S45)/(T45-S45)</f>
        <v>0.78935079043649314</v>
      </c>
      <c r="K53">
        <f>(K45-S45)/(T45-S45)</f>
        <v>0.86433575642427596</v>
      </c>
      <c r="L53">
        <f>(L45-S45)/(T45-S45)</f>
        <v>0.87004952996804397</v>
      </c>
      <c r="M53">
        <f>(M45-S45)/(T45-S45)</f>
        <v>0.87729795738795524</v>
      </c>
      <c r="N53">
        <f>(N45-S45)/(T45-S45)</f>
        <v>0.90506595562112158</v>
      </c>
      <c r="O53">
        <f>(O45-S45)/(T45-S45)</f>
        <v>0.93940196708764945</v>
      </c>
      <c r="P53">
        <f>(P45-S45)/(T45-S45)</f>
        <v>0.98161232803966958</v>
      </c>
      <c r="Q53">
        <f>(Q45-S45)/(T45-S45)</f>
        <v>0.98985096408665429</v>
      </c>
      <c r="R53">
        <f>(R45-S45)/(T45-S45)</f>
        <v>1</v>
      </c>
    </row>
    <row r="54" spans="2:18" x14ac:dyDescent="0.25">
      <c r="B54" t="s">
        <v>73</v>
      </c>
      <c r="C54">
        <f>32 - C50</f>
        <v>10.135881796270823</v>
      </c>
      <c r="D54">
        <f t="shared" ref="D54:R54" si="6">32 - D50</f>
        <v>15.254933075314781</v>
      </c>
      <c r="E54">
        <f t="shared" si="6"/>
        <v>17.218326495044138</v>
      </c>
      <c r="F54">
        <f t="shared" si="6"/>
        <v>18.181296390755897</v>
      </c>
      <c r="G54">
        <f t="shared" si="6"/>
        <v>18.802434097468378</v>
      </c>
      <c r="H54">
        <f t="shared" si="6"/>
        <v>18.835176041777554</v>
      </c>
      <c r="I54">
        <f t="shared" si="6"/>
        <v>18.802476810342903</v>
      </c>
      <c r="J54">
        <f t="shared" si="6"/>
        <v>18.653926965933003</v>
      </c>
      <c r="K54">
        <f t="shared" si="6"/>
        <v>18.430997338209899</v>
      </c>
      <c r="L54">
        <f t="shared" si="6"/>
        <v>18.249769299948142</v>
      </c>
      <c r="M54">
        <f t="shared" si="6"/>
        <v>17.952710200508669</v>
      </c>
      <c r="N54">
        <f t="shared" si="6"/>
        <v>17.625851922713409</v>
      </c>
      <c r="O54">
        <f t="shared" si="6"/>
        <v>17.227830574336949</v>
      </c>
      <c r="P54">
        <f t="shared" si="6"/>
        <v>16.877380917128708</v>
      </c>
      <c r="Q54">
        <f t="shared" si="6"/>
        <v>16.336509679107287</v>
      </c>
      <c r="R54">
        <f t="shared" si="6"/>
        <v>15.584479250133271</v>
      </c>
    </row>
    <row r="55" spans="2:18" x14ac:dyDescent="0.25">
      <c r="B55" t="s">
        <v>93</v>
      </c>
      <c r="C55">
        <f>MIN(0.124129,C52)</f>
        <v>0.124129</v>
      </c>
      <c r="D55">
        <f t="shared" ref="D55:R55" si="7">MIN(0.124129,D52)</f>
        <v>0.124129</v>
      </c>
      <c r="E55">
        <f t="shared" si="7"/>
        <v>0.124129</v>
      </c>
      <c r="F55">
        <f t="shared" si="7"/>
        <v>0.124129</v>
      </c>
      <c r="G55">
        <f t="shared" si="7"/>
        <v>0.12412890138608146</v>
      </c>
      <c r="H55">
        <f t="shared" si="7"/>
        <v>8.7549858071866993E-2</v>
      </c>
      <c r="I55">
        <f t="shared" si="7"/>
        <v>6.7352994084833223E-2</v>
      </c>
      <c r="J55">
        <f t="shared" si="7"/>
        <v>6.0404317102025352E-2</v>
      </c>
      <c r="K55">
        <f t="shared" si="7"/>
        <v>5.1595791213793554E-2</v>
      </c>
      <c r="L55">
        <f t="shared" si="7"/>
        <v>4.4441495747312376E-2</v>
      </c>
      <c r="M55">
        <f t="shared" si="7"/>
        <v>3.3995395801992498E-2</v>
      </c>
      <c r="N55">
        <f t="shared" si="7"/>
        <v>2.5176086187865154E-2</v>
      </c>
      <c r="O55">
        <f t="shared" si="7"/>
        <v>1.7381153828691182E-2</v>
      </c>
      <c r="P55">
        <f t="shared" si="7"/>
        <v>8.7368214034500343E-3</v>
      </c>
      <c r="Q55">
        <f t="shared" si="7"/>
        <v>1.3735042439704131E-3</v>
      </c>
      <c r="R55">
        <f t="shared" si="7"/>
        <v>0</v>
      </c>
    </row>
    <row r="56" spans="2:18" x14ac:dyDescent="0.25">
      <c r="B56" t="s">
        <v>94</v>
      </c>
      <c r="C56">
        <f>12*(0.7*C53+2.7*C55)</f>
        <v>4.0217796000000003</v>
      </c>
      <c r="D56">
        <f t="shared" ref="D56:R56" si="8">12*(0.7*D53+2.7*D55)</f>
        <v>6.5071329775722333</v>
      </c>
      <c r="E56">
        <f t="shared" si="8"/>
        <v>7.5033238270371116</v>
      </c>
      <c r="F56">
        <f t="shared" si="8"/>
        <v>8.8901473932815822</v>
      </c>
      <c r="G56">
        <f t="shared" si="8"/>
        <v>9.4302252219420097</v>
      </c>
      <c r="H56">
        <f t="shared" si="8"/>
        <v>8.9447294023162858</v>
      </c>
      <c r="I56">
        <f t="shared" si="8"/>
        <v>8.80235818388919</v>
      </c>
      <c r="J56">
        <f t="shared" si="8"/>
        <v>8.5876465137721638</v>
      </c>
      <c r="K56">
        <f t="shared" si="8"/>
        <v>8.9321239892908295</v>
      </c>
      <c r="L56">
        <f t="shared" si="8"/>
        <v>8.7483205139444902</v>
      </c>
      <c r="M56">
        <f t="shared" si="8"/>
        <v>8.4707536660433806</v>
      </c>
      <c r="N56">
        <f t="shared" si="8"/>
        <v>8.4182592197042521</v>
      </c>
      <c r="O56">
        <f t="shared" si="8"/>
        <v>8.4541259075858495</v>
      </c>
      <c r="P56">
        <f t="shared" si="8"/>
        <v>8.5286165690050062</v>
      </c>
      <c r="Q56">
        <f t="shared" si="8"/>
        <v>8.359249635832537</v>
      </c>
      <c r="R56">
        <f t="shared" si="8"/>
        <v>8.3999999999999986</v>
      </c>
    </row>
    <row r="58" spans="2:18" x14ac:dyDescent="0.25">
      <c r="B58" t="s">
        <v>69</v>
      </c>
      <c r="C58">
        <v>0.34517716177640501</v>
      </c>
      <c r="D58">
        <v>0.331898408886875</v>
      </c>
      <c r="E58">
        <v>0.33156804839762</v>
      </c>
      <c r="F58">
        <v>0.33358714261720701</v>
      </c>
      <c r="G58">
        <v>0.32077170877424699</v>
      </c>
      <c r="H58">
        <v>0.31210750037205498</v>
      </c>
      <c r="I58">
        <v>0.312997520177761</v>
      </c>
      <c r="J58">
        <v>0.31076953144813602</v>
      </c>
      <c r="K58">
        <v>0.318721141178125</v>
      </c>
      <c r="L58">
        <v>0.31316011636242802</v>
      </c>
      <c r="M58">
        <v>0.302645217242971</v>
      </c>
      <c r="N58">
        <v>0.279718579721634</v>
      </c>
      <c r="O58">
        <v>0.26529140829957798</v>
      </c>
      <c r="P58">
        <v>0.25094310212318199</v>
      </c>
      <c r="Q58">
        <v>0.23227298955251099</v>
      </c>
      <c r="R58">
        <v>0.101293557758631</v>
      </c>
    </row>
    <row r="59" spans="2:18" x14ac:dyDescent="0.25">
      <c r="B59" t="s">
        <v>2</v>
      </c>
      <c r="C59">
        <v>0.39962017631192298</v>
      </c>
      <c r="D59">
        <v>0.40462662028268598</v>
      </c>
      <c r="E59">
        <v>0.40667812435719702</v>
      </c>
      <c r="F59">
        <v>0.407236002084708</v>
      </c>
      <c r="G59">
        <v>0.404642676295559</v>
      </c>
      <c r="H59">
        <v>0.397375357594489</v>
      </c>
      <c r="I59">
        <v>0.40633205118937499</v>
      </c>
      <c r="J59">
        <v>0.40925453115525101</v>
      </c>
      <c r="K59">
        <v>0.33850257143746398</v>
      </c>
      <c r="L59">
        <v>0.32826604065993797</v>
      </c>
      <c r="M59">
        <v>0.324476897552257</v>
      </c>
      <c r="N59">
        <v>0.32217676855603</v>
      </c>
      <c r="O59">
        <v>0.32513408703452701</v>
      </c>
      <c r="P59">
        <v>0.377900943004083</v>
      </c>
      <c r="Q59">
        <v>0.31040502581345703</v>
      </c>
      <c r="R59">
        <v>0.31025659174167403</v>
      </c>
    </row>
    <row r="60" spans="2:18" x14ac:dyDescent="0.25">
      <c r="B60" t="s">
        <v>3</v>
      </c>
      <c r="C60">
        <v>0.45731223178415398</v>
      </c>
      <c r="D60">
        <v>0.45327814574383102</v>
      </c>
      <c r="E60">
        <v>0.43729283934943097</v>
      </c>
      <c r="F60">
        <v>0.43571639734912698</v>
      </c>
      <c r="G60">
        <v>0.42515621605999498</v>
      </c>
      <c r="H60">
        <v>0.41665963563498498</v>
      </c>
      <c r="I60">
        <v>0.42472177853839699</v>
      </c>
      <c r="J60">
        <v>0.416769811027629</v>
      </c>
      <c r="K60">
        <v>0.36431078217284801</v>
      </c>
      <c r="L60">
        <v>0.36533954905766702</v>
      </c>
      <c r="M60">
        <v>0.35616895730734799</v>
      </c>
      <c r="N60">
        <v>0.33260840405318098</v>
      </c>
      <c r="O60">
        <v>0.32225000050656499</v>
      </c>
      <c r="P60">
        <v>0.28470136474407198</v>
      </c>
      <c r="Q60">
        <v>0.26783585134181398</v>
      </c>
      <c r="R60">
        <v>0.20504751694069501</v>
      </c>
    </row>
    <row r="61" spans="2:18" x14ac:dyDescent="0.25">
      <c r="B61" t="s">
        <v>46</v>
      </c>
      <c r="C61">
        <v>0.44464596142313201</v>
      </c>
      <c r="D61">
        <v>0.43389819406214702</v>
      </c>
      <c r="E61">
        <v>0.43417908143105199</v>
      </c>
      <c r="F61">
        <v>0.42597085313538802</v>
      </c>
      <c r="G61">
        <v>0.42287275502293897</v>
      </c>
      <c r="H61">
        <v>0.423705962994602</v>
      </c>
      <c r="I61">
        <v>0.42808721428111601</v>
      </c>
      <c r="J61">
        <v>0.41641149423798801</v>
      </c>
      <c r="K61">
        <v>0.43807970653266698</v>
      </c>
      <c r="L61">
        <v>0.42188717506040002</v>
      </c>
      <c r="M61">
        <v>0.40099486420195601</v>
      </c>
      <c r="N61">
        <v>0.39343632574780102</v>
      </c>
      <c r="O61">
        <v>0.377176415774719</v>
      </c>
      <c r="P61">
        <v>0.37348357861327203</v>
      </c>
      <c r="Q61">
        <v>0.28399068887055501</v>
      </c>
      <c r="R61">
        <v>0.25764153270279899</v>
      </c>
    </row>
    <row r="62" spans="2:18" x14ac:dyDescent="0.25">
      <c r="B62" t="s">
        <v>63</v>
      </c>
      <c r="C62">
        <v>0.43680378718840801</v>
      </c>
      <c r="D62">
        <v>0.43091386981452601</v>
      </c>
      <c r="E62">
        <v>0.42358071760057497</v>
      </c>
      <c r="F62">
        <v>0.40176391776071901</v>
      </c>
      <c r="G62">
        <v>0.39404588839398103</v>
      </c>
      <c r="H62">
        <v>0.37904986721968298</v>
      </c>
      <c r="I62">
        <v>0.38564407216299901</v>
      </c>
      <c r="J62">
        <v>0.36744792982205199</v>
      </c>
      <c r="K62">
        <v>0.384339724695624</v>
      </c>
      <c r="L62">
        <v>0.34848760360609898</v>
      </c>
      <c r="M62">
        <v>0.32010717768316099</v>
      </c>
      <c r="N62">
        <v>0.30530342580550601</v>
      </c>
      <c r="O62">
        <v>0.27505036418261802</v>
      </c>
      <c r="P62">
        <v>0.25779813120900802</v>
      </c>
      <c r="Q62">
        <v>0.22946536646309099</v>
      </c>
      <c r="R62">
        <v>0.17589133474649599</v>
      </c>
    </row>
    <row r="63" spans="2:18" x14ac:dyDescent="0.25">
      <c r="B63" t="s">
        <v>65</v>
      </c>
      <c r="C63">
        <v>0.49918578340206199</v>
      </c>
      <c r="D63">
        <v>0.491517227288712</v>
      </c>
      <c r="E63">
        <v>0.49176166498110402</v>
      </c>
      <c r="F63">
        <v>0.48866907998936199</v>
      </c>
      <c r="G63">
        <v>0.49353753518294102</v>
      </c>
      <c r="H63">
        <v>0.48964014877965401</v>
      </c>
      <c r="I63">
        <v>0.47265703585354202</v>
      </c>
      <c r="J63">
        <v>0.44282299739282599</v>
      </c>
      <c r="K63">
        <v>0.45379098272041102</v>
      </c>
      <c r="L63">
        <v>0.44921674188603</v>
      </c>
      <c r="M63">
        <v>0.44226930090691202</v>
      </c>
      <c r="N63">
        <v>0.44123684141879099</v>
      </c>
      <c r="O63">
        <v>0.43628491664575098</v>
      </c>
      <c r="P63">
        <v>0.31590874046439499</v>
      </c>
      <c r="Q63">
        <v>0.37486878097308202</v>
      </c>
      <c r="R63">
        <v>0.30861803361868301</v>
      </c>
    </row>
    <row r="64" spans="2:18" x14ac:dyDescent="0.25">
      <c r="B64" t="s">
        <v>64</v>
      </c>
      <c r="C64">
        <v>0.41039699850935701</v>
      </c>
      <c r="D64">
        <v>0.41060889156548203</v>
      </c>
      <c r="E64">
        <v>0.40669498540516802</v>
      </c>
      <c r="F64">
        <v>0.40550411333453201</v>
      </c>
      <c r="G64">
        <v>0.39505708732234901</v>
      </c>
      <c r="H64">
        <v>0.37994316937023997</v>
      </c>
      <c r="I64">
        <v>0.367289987091452</v>
      </c>
      <c r="J64">
        <v>0.34734247472817398</v>
      </c>
      <c r="K64">
        <v>0.347991586889767</v>
      </c>
      <c r="L64">
        <v>0.31909838498216497</v>
      </c>
      <c r="M64">
        <v>0.31226088808971902</v>
      </c>
      <c r="N64">
        <v>0.27044265443200299</v>
      </c>
      <c r="O64">
        <v>0.25061214404496501</v>
      </c>
      <c r="P64">
        <v>0.213819710170846</v>
      </c>
      <c r="Q64">
        <v>0.17176573014646701</v>
      </c>
      <c r="R64">
        <v>0.14350335623358301</v>
      </c>
    </row>
    <row r="65" spans="2:18" x14ac:dyDescent="0.25">
      <c r="B65" t="s">
        <v>66</v>
      </c>
      <c r="C65">
        <v>0.49765081529772798</v>
      </c>
      <c r="D65">
        <v>0.501253316179049</v>
      </c>
      <c r="E65">
        <v>0.50628771990285204</v>
      </c>
      <c r="F65">
        <v>0.49079109949141198</v>
      </c>
      <c r="G65">
        <v>0.49419821671064501</v>
      </c>
      <c r="H65">
        <v>0.50626052322279202</v>
      </c>
      <c r="I65">
        <v>0.49560526542349698</v>
      </c>
      <c r="J65">
        <v>0.46874660237164201</v>
      </c>
      <c r="K65">
        <v>0.50718121172333896</v>
      </c>
      <c r="L65">
        <v>0.47733458030279702</v>
      </c>
      <c r="M65">
        <v>0.46155620886376503</v>
      </c>
      <c r="N65">
        <v>0.42945007376351102</v>
      </c>
      <c r="O65">
        <v>0.39144352185327302</v>
      </c>
      <c r="P65">
        <v>0.347533157027482</v>
      </c>
      <c r="Q65">
        <v>0.299281925098207</v>
      </c>
      <c r="R65">
        <v>0.28441798006241298</v>
      </c>
    </row>
    <row r="66" spans="2:18" x14ac:dyDescent="0.25">
      <c r="B66" t="s">
        <v>67</v>
      </c>
      <c r="C66">
        <v>0.52883244148448305</v>
      </c>
      <c r="D66">
        <v>0.52407577742204903</v>
      </c>
      <c r="E66">
        <v>0.52097329342385801</v>
      </c>
      <c r="F66">
        <v>0.47079746917522303</v>
      </c>
      <c r="G66">
        <v>0.46365129274670502</v>
      </c>
      <c r="H66">
        <v>0.44783210125588802</v>
      </c>
      <c r="I66">
        <v>0.43617528651714099</v>
      </c>
      <c r="J66">
        <v>0.43602078995863702</v>
      </c>
      <c r="K66">
        <v>0.41808958953363301</v>
      </c>
      <c r="L66">
        <v>0.41248062826097198</v>
      </c>
      <c r="M66">
        <v>0.41261795543249802</v>
      </c>
      <c r="N66">
        <v>0.39610576916200801</v>
      </c>
      <c r="O66">
        <v>0.33496754695238201</v>
      </c>
      <c r="P66">
        <v>0.33779760974085299</v>
      </c>
      <c r="Q66">
        <v>0.28004095125002898</v>
      </c>
      <c r="R66">
        <v>0.25719534754580298</v>
      </c>
    </row>
    <row r="67" spans="2:18" x14ac:dyDescent="0.25">
      <c r="B67" t="s">
        <v>68</v>
      </c>
      <c r="C67">
        <v>0.50735493229182305</v>
      </c>
      <c r="D67">
        <v>0.49990370434623399</v>
      </c>
      <c r="E67">
        <v>0.50169919629357196</v>
      </c>
      <c r="F67">
        <v>0.50568813457020401</v>
      </c>
      <c r="G67">
        <v>0.49843340486500098</v>
      </c>
      <c r="H67">
        <v>0.50322694095787102</v>
      </c>
      <c r="I67">
        <v>0.49392070719056103</v>
      </c>
      <c r="J67">
        <v>0.50189213469229599</v>
      </c>
      <c r="K67">
        <v>0.51252742641949101</v>
      </c>
      <c r="L67">
        <v>0.48542674323034501</v>
      </c>
      <c r="M67">
        <v>0.46475180343573902</v>
      </c>
      <c r="N67">
        <v>0.39872243815474301</v>
      </c>
      <c r="O67">
        <v>0.37002835653641603</v>
      </c>
      <c r="P67">
        <v>0.41666030619227101</v>
      </c>
      <c r="Q67">
        <v>0.35147954063151898</v>
      </c>
      <c r="R67">
        <v>0.24242153700431801</v>
      </c>
    </row>
    <row r="68" spans="2:18" x14ac:dyDescent="0.25">
      <c r="C68">
        <v>0.45269802894694799</v>
      </c>
      <c r="D68">
        <v>0.44819741555915898</v>
      </c>
      <c r="E68">
        <v>0.44607156711424301</v>
      </c>
      <c r="F68">
        <v>0.43657242095078802</v>
      </c>
      <c r="G68">
        <v>0.43123667813743599</v>
      </c>
      <c r="H68">
        <v>0.425580120740226</v>
      </c>
      <c r="I68">
        <v>0.42234309184258401</v>
      </c>
      <c r="J68">
        <v>0.41174782968346302</v>
      </c>
      <c r="K68">
        <v>0.40835347233033698</v>
      </c>
      <c r="L68">
        <v>0.39206975634088398</v>
      </c>
      <c r="M68">
        <v>0.37978492707163303</v>
      </c>
      <c r="N68">
        <v>0.35692012808152102</v>
      </c>
      <c r="O68">
        <v>0.33482387618307902</v>
      </c>
      <c r="P68">
        <v>0.31765466432894601</v>
      </c>
      <c r="Q68">
        <v>0.28014068501407302</v>
      </c>
      <c r="R68">
        <v>0.228628678835509</v>
      </c>
    </row>
  </sheetData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R44"/>
  <sheetViews>
    <sheetView workbookViewId="0">
      <selection activeCell="K3" sqref="K3"/>
    </sheetView>
  </sheetViews>
  <sheetFormatPr defaultRowHeight="15" x14ac:dyDescent="0.25"/>
  <sheetData>
    <row r="3" spans="2:18" x14ac:dyDescent="0.25">
      <c r="B3" t="s">
        <v>0</v>
      </c>
      <c r="C3" s="2">
        <v>5</v>
      </c>
      <c r="D3">
        <v>4</v>
      </c>
      <c r="E3">
        <v>3</v>
      </c>
      <c r="F3">
        <v>16</v>
      </c>
      <c r="G3">
        <v>6</v>
      </c>
      <c r="H3">
        <v>9</v>
      </c>
      <c r="I3">
        <v>7</v>
      </c>
      <c r="J3">
        <v>15</v>
      </c>
      <c r="K3">
        <v>1</v>
      </c>
      <c r="L3">
        <v>8</v>
      </c>
      <c r="M3">
        <v>13</v>
      </c>
      <c r="N3">
        <v>11</v>
      </c>
      <c r="O3">
        <v>14</v>
      </c>
      <c r="P3">
        <v>12</v>
      </c>
      <c r="Q3">
        <v>10</v>
      </c>
      <c r="R3">
        <v>2</v>
      </c>
    </row>
    <row r="4" spans="2:18" x14ac:dyDescent="0.25">
      <c r="B4" t="s">
        <v>1</v>
      </c>
      <c r="C4" s="3">
        <v>5</v>
      </c>
      <c r="D4">
        <v>12</v>
      </c>
      <c r="E4">
        <v>16</v>
      </c>
      <c r="F4">
        <v>13</v>
      </c>
      <c r="G4">
        <v>11</v>
      </c>
      <c r="H4">
        <v>15</v>
      </c>
      <c r="I4">
        <v>14</v>
      </c>
      <c r="J4">
        <v>7</v>
      </c>
      <c r="K4">
        <v>9</v>
      </c>
      <c r="L4">
        <v>3</v>
      </c>
      <c r="M4">
        <v>6</v>
      </c>
      <c r="N4">
        <v>4</v>
      </c>
      <c r="O4">
        <v>1</v>
      </c>
      <c r="P4">
        <v>2</v>
      </c>
      <c r="Q4">
        <v>8</v>
      </c>
      <c r="R4">
        <v>10</v>
      </c>
    </row>
    <row r="5" spans="2:18" x14ac:dyDescent="0.25">
      <c r="B5" t="s">
        <v>2</v>
      </c>
      <c r="C5" s="3">
        <v>4</v>
      </c>
      <c r="D5">
        <v>6</v>
      </c>
      <c r="E5">
        <v>9</v>
      </c>
      <c r="F5">
        <v>5</v>
      </c>
      <c r="G5">
        <v>3</v>
      </c>
      <c r="H5">
        <v>16</v>
      </c>
      <c r="I5">
        <v>2</v>
      </c>
      <c r="J5">
        <v>1</v>
      </c>
      <c r="K5">
        <v>10</v>
      </c>
      <c r="L5">
        <v>7</v>
      </c>
      <c r="M5">
        <v>15</v>
      </c>
      <c r="N5">
        <v>8</v>
      </c>
      <c r="O5">
        <v>12</v>
      </c>
      <c r="P5">
        <v>13</v>
      </c>
      <c r="Q5">
        <v>14</v>
      </c>
      <c r="R5">
        <v>11</v>
      </c>
    </row>
    <row r="6" spans="2:18" x14ac:dyDescent="0.25">
      <c r="B6" t="s">
        <v>3</v>
      </c>
      <c r="C6" s="4">
        <v>4</v>
      </c>
      <c r="D6">
        <v>6</v>
      </c>
      <c r="E6">
        <v>3</v>
      </c>
      <c r="F6">
        <v>5</v>
      </c>
      <c r="G6">
        <v>10</v>
      </c>
      <c r="H6">
        <v>2</v>
      </c>
      <c r="I6">
        <v>16</v>
      </c>
      <c r="J6">
        <v>11</v>
      </c>
      <c r="K6">
        <v>9</v>
      </c>
      <c r="L6">
        <v>14</v>
      </c>
      <c r="M6">
        <v>1</v>
      </c>
      <c r="N6">
        <v>12</v>
      </c>
      <c r="O6">
        <v>13</v>
      </c>
      <c r="P6">
        <v>15</v>
      </c>
      <c r="Q6">
        <v>7</v>
      </c>
      <c r="R6">
        <v>8</v>
      </c>
    </row>
    <row r="7" spans="2:18" x14ac:dyDescent="0.25">
      <c r="B7" t="s">
        <v>46</v>
      </c>
      <c r="C7" s="13">
        <v>2</v>
      </c>
    </row>
    <row r="11" spans="2:18" x14ac:dyDescent="0.25">
      <c r="B11" t="s">
        <v>0</v>
      </c>
      <c r="C11" t="s">
        <v>20</v>
      </c>
      <c r="D11" t="s">
        <v>21</v>
      </c>
      <c r="E11" s="10" t="s">
        <v>9</v>
      </c>
      <c r="F11" t="s">
        <v>22</v>
      </c>
      <c r="G11" t="s">
        <v>23</v>
      </c>
      <c r="H11" t="s">
        <v>24</v>
      </c>
      <c r="I11" s="7" t="s">
        <v>25</v>
      </c>
      <c r="J11" t="s">
        <v>26</v>
      </c>
      <c r="K11" t="s">
        <v>13</v>
      </c>
      <c r="L11" t="s">
        <v>35</v>
      </c>
      <c r="N11" t="s">
        <v>38</v>
      </c>
    </row>
    <row r="12" spans="2:18" x14ac:dyDescent="0.25">
      <c r="B12" t="s">
        <v>1</v>
      </c>
      <c r="C12" s="2" t="s">
        <v>25</v>
      </c>
      <c r="D12" t="s">
        <v>27</v>
      </c>
      <c r="E12" t="s">
        <v>28</v>
      </c>
      <c r="F12" t="s">
        <v>29</v>
      </c>
      <c r="G12" s="10" t="s">
        <v>9</v>
      </c>
      <c r="H12" t="s">
        <v>30</v>
      </c>
      <c r="I12" t="s">
        <v>31</v>
      </c>
      <c r="J12" t="s">
        <v>32</v>
      </c>
      <c r="K12" t="s">
        <v>33</v>
      </c>
      <c r="L12" t="s">
        <v>34</v>
      </c>
      <c r="N12" t="s">
        <v>39</v>
      </c>
      <c r="P12" s="8"/>
    </row>
    <row r="13" spans="2:18" x14ac:dyDescent="0.25">
      <c r="B13" t="s">
        <v>2</v>
      </c>
      <c r="C13" s="10" t="s">
        <v>5</v>
      </c>
      <c r="D13" s="9" t="s">
        <v>25</v>
      </c>
      <c r="E13" t="s">
        <v>7</v>
      </c>
      <c r="F13" t="s">
        <v>8</v>
      </c>
      <c r="G13" s="10" t="s">
        <v>9</v>
      </c>
      <c r="H13" s="10" t="s">
        <v>10</v>
      </c>
      <c r="I13" t="s">
        <v>11</v>
      </c>
      <c r="J13" t="s">
        <v>12</v>
      </c>
      <c r="K13" t="s">
        <v>36</v>
      </c>
      <c r="L13" t="s">
        <v>33</v>
      </c>
      <c r="N13" t="s">
        <v>40</v>
      </c>
      <c r="O13" s="5"/>
    </row>
    <row r="14" spans="2:18" x14ac:dyDescent="0.25">
      <c r="B14" t="s">
        <v>3</v>
      </c>
      <c r="C14" t="s">
        <v>13</v>
      </c>
      <c r="D14" t="s">
        <v>14</v>
      </c>
      <c r="E14" t="s">
        <v>15</v>
      </c>
      <c r="F14" s="10" t="s">
        <v>10</v>
      </c>
      <c r="G14" t="s">
        <v>16</v>
      </c>
      <c r="H14" t="s">
        <v>17</v>
      </c>
      <c r="I14" s="7" t="s">
        <v>19</v>
      </c>
      <c r="J14" t="s">
        <v>18</v>
      </c>
      <c r="K14" t="s">
        <v>6</v>
      </c>
      <c r="L14" t="s">
        <v>37</v>
      </c>
      <c r="N14" t="s">
        <v>41</v>
      </c>
      <c r="O14" s="5"/>
    </row>
    <row r="15" spans="2:18" x14ac:dyDescent="0.25">
      <c r="B15" t="s">
        <v>46</v>
      </c>
      <c r="C15" t="s">
        <v>47</v>
      </c>
      <c r="N15" t="s">
        <v>42</v>
      </c>
    </row>
    <row r="16" spans="2:18" x14ac:dyDescent="0.25">
      <c r="N16" t="s">
        <v>43</v>
      </c>
    </row>
    <row r="17" spans="2:17" x14ac:dyDescent="0.25">
      <c r="N17" t="s">
        <v>44</v>
      </c>
      <c r="P17" s="8"/>
    </row>
    <row r="18" spans="2:17" x14ac:dyDescent="0.25">
      <c r="N18" t="s">
        <v>45</v>
      </c>
    </row>
    <row r="20" spans="2:17" x14ac:dyDescent="0.25">
      <c r="B20" t="s">
        <v>46</v>
      </c>
      <c r="C20" s="14">
        <v>2</v>
      </c>
      <c r="K20" t="s">
        <v>3</v>
      </c>
      <c r="L20" s="14">
        <v>4</v>
      </c>
    </row>
    <row r="21" spans="2:17" x14ac:dyDescent="0.25">
      <c r="C21" s="18">
        <v>2</v>
      </c>
      <c r="D21" s="15">
        <v>9</v>
      </c>
      <c r="L21" s="18">
        <v>3</v>
      </c>
      <c r="M21" s="15">
        <v>14</v>
      </c>
    </row>
    <row r="22" spans="2:17" x14ac:dyDescent="0.25">
      <c r="C22" s="18">
        <v>2</v>
      </c>
      <c r="D22">
        <v>9</v>
      </c>
      <c r="E22" s="15">
        <v>13</v>
      </c>
      <c r="L22" s="18">
        <v>3</v>
      </c>
      <c r="M22">
        <v>14</v>
      </c>
      <c r="N22" s="15">
        <v>8</v>
      </c>
    </row>
    <row r="23" spans="2:17" x14ac:dyDescent="0.25">
      <c r="C23" s="18">
        <v>2</v>
      </c>
      <c r="D23">
        <v>9</v>
      </c>
      <c r="E23">
        <v>13</v>
      </c>
      <c r="F23" s="15">
        <v>10</v>
      </c>
      <c r="L23" s="18">
        <v>3</v>
      </c>
      <c r="M23">
        <v>13</v>
      </c>
      <c r="N23">
        <v>8</v>
      </c>
      <c r="O23" s="15">
        <v>1</v>
      </c>
    </row>
    <row r="24" spans="2:17" x14ac:dyDescent="0.25">
      <c r="C24" s="18">
        <v>2</v>
      </c>
      <c r="D24">
        <v>9</v>
      </c>
      <c r="E24">
        <v>10</v>
      </c>
      <c r="F24">
        <v>4</v>
      </c>
      <c r="G24" s="15">
        <v>16</v>
      </c>
      <c r="L24" s="18">
        <v>3</v>
      </c>
      <c r="M24">
        <v>14</v>
      </c>
      <c r="N24">
        <v>8</v>
      </c>
      <c r="O24">
        <v>2</v>
      </c>
      <c r="P24" s="15">
        <v>13</v>
      </c>
    </row>
    <row r="25" spans="2:17" x14ac:dyDescent="0.25">
      <c r="C25" s="19">
        <v>2</v>
      </c>
      <c r="D25" s="17">
        <v>9</v>
      </c>
      <c r="E25" s="17">
        <v>10</v>
      </c>
      <c r="F25" s="17">
        <v>4</v>
      </c>
      <c r="G25" s="17">
        <v>5</v>
      </c>
      <c r="H25" s="16">
        <v>15</v>
      </c>
      <c r="L25" s="19">
        <v>3</v>
      </c>
      <c r="M25" s="17">
        <v>13</v>
      </c>
      <c r="N25" s="17">
        <v>8</v>
      </c>
      <c r="O25" s="17">
        <v>1</v>
      </c>
      <c r="P25" s="17">
        <v>15</v>
      </c>
      <c r="Q25" s="16">
        <v>10</v>
      </c>
    </row>
    <row r="27" spans="2:17" x14ac:dyDescent="0.25">
      <c r="B27" t="s">
        <v>2</v>
      </c>
      <c r="C27" s="14">
        <v>4</v>
      </c>
    </row>
    <row r="28" spans="2:17" x14ac:dyDescent="0.25">
      <c r="C28" s="18">
        <v>5</v>
      </c>
      <c r="D28" s="15">
        <v>9</v>
      </c>
    </row>
    <row r="29" spans="2:17" x14ac:dyDescent="0.25">
      <c r="C29" s="18">
        <v>9</v>
      </c>
      <c r="D29">
        <v>6</v>
      </c>
      <c r="E29" s="15">
        <v>14</v>
      </c>
    </row>
    <row r="30" spans="2:17" x14ac:dyDescent="0.25">
      <c r="C30" s="18">
        <v>5</v>
      </c>
      <c r="D30">
        <v>6</v>
      </c>
      <c r="E30">
        <v>14</v>
      </c>
      <c r="F30" s="15">
        <v>12</v>
      </c>
    </row>
    <row r="31" spans="2:17" x14ac:dyDescent="0.25">
      <c r="C31" s="18">
        <v>4</v>
      </c>
      <c r="D31">
        <v>6</v>
      </c>
      <c r="E31">
        <v>14</v>
      </c>
      <c r="F31">
        <v>9</v>
      </c>
      <c r="G31" s="15">
        <v>16</v>
      </c>
    </row>
    <row r="32" spans="2:17" x14ac:dyDescent="0.25">
      <c r="C32" s="19">
        <v>4</v>
      </c>
      <c r="D32" s="17">
        <v>6</v>
      </c>
      <c r="E32" s="17">
        <v>14</v>
      </c>
      <c r="F32" s="17">
        <v>9</v>
      </c>
      <c r="G32" s="17">
        <v>16</v>
      </c>
      <c r="H32" s="16">
        <v>5</v>
      </c>
    </row>
    <row r="34" spans="2:17" x14ac:dyDescent="0.25">
      <c r="B34" t="s">
        <v>1</v>
      </c>
      <c r="C34" s="14">
        <v>5</v>
      </c>
      <c r="K34" t="s">
        <v>0</v>
      </c>
      <c r="L34" s="14">
        <v>5</v>
      </c>
    </row>
    <row r="35" spans="2:17" x14ac:dyDescent="0.25">
      <c r="C35" s="18">
        <v>7</v>
      </c>
      <c r="D35" s="15">
        <v>12</v>
      </c>
      <c r="L35" s="18">
        <v>3</v>
      </c>
      <c r="M35" s="15">
        <v>13</v>
      </c>
    </row>
    <row r="36" spans="2:17" x14ac:dyDescent="0.25">
      <c r="C36" s="18">
        <v>5</v>
      </c>
      <c r="D36">
        <v>8</v>
      </c>
      <c r="E36" s="15">
        <v>16</v>
      </c>
      <c r="L36" s="18">
        <v>3</v>
      </c>
      <c r="M36">
        <v>12</v>
      </c>
      <c r="N36" s="15">
        <v>8</v>
      </c>
    </row>
    <row r="37" spans="2:17" x14ac:dyDescent="0.25">
      <c r="C37" s="18">
        <v>10</v>
      </c>
      <c r="D37">
        <v>8</v>
      </c>
      <c r="E37">
        <v>16</v>
      </c>
      <c r="F37" s="15">
        <v>7</v>
      </c>
      <c r="L37" s="18">
        <v>3</v>
      </c>
      <c r="M37">
        <v>13</v>
      </c>
      <c r="N37">
        <v>10</v>
      </c>
      <c r="O37" s="15">
        <v>5</v>
      </c>
    </row>
    <row r="38" spans="2:17" x14ac:dyDescent="0.25">
      <c r="C38" s="18">
        <v>5</v>
      </c>
      <c r="D38">
        <v>8</v>
      </c>
      <c r="E38">
        <v>16</v>
      </c>
      <c r="F38">
        <v>7</v>
      </c>
      <c r="G38" s="15">
        <v>1</v>
      </c>
      <c r="L38" s="18">
        <v>8</v>
      </c>
      <c r="M38">
        <v>13</v>
      </c>
      <c r="N38">
        <v>10</v>
      </c>
      <c r="O38">
        <v>5</v>
      </c>
      <c r="P38" s="15">
        <v>6</v>
      </c>
    </row>
    <row r="39" spans="2:17" x14ac:dyDescent="0.25">
      <c r="C39" s="19">
        <v>5</v>
      </c>
      <c r="D39" s="17">
        <v>8</v>
      </c>
      <c r="E39" s="17">
        <v>16</v>
      </c>
      <c r="F39" s="17">
        <v>7</v>
      </c>
      <c r="G39" s="17">
        <v>1</v>
      </c>
      <c r="H39" s="16">
        <v>10</v>
      </c>
      <c r="L39" s="19">
        <v>8</v>
      </c>
      <c r="M39" s="17">
        <v>13</v>
      </c>
      <c r="N39" s="17">
        <v>10</v>
      </c>
      <c r="O39" s="17">
        <v>5</v>
      </c>
      <c r="P39" s="17">
        <v>6</v>
      </c>
      <c r="Q39" s="16">
        <v>3</v>
      </c>
    </row>
    <row r="42" spans="2:17" x14ac:dyDescent="0.25">
      <c r="B42" s="1">
        <v>1</v>
      </c>
      <c r="C42" t="s">
        <v>60</v>
      </c>
    </row>
    <row r="43" spans="2:17" x14ac:dyDescent="0.25">
      <c r="B43" s="1">
        <v>2</v>
      </c>
      <c r="C43" t="s">
        <v>61</v>
      </c>
    </row>
    <row r="44" spans="2:17" x14ac:dyDescent="0.25">
      <c r="B44" s="1">
        <v>3</v>
      </c>
      <c r="C44" t="s">
        <v>62</v>
      </c>
    </row>
  </sheetData>
  <pageMargins left="0.7" right="0.7" top="0.75" bottom="0.75" header="0.3" footer="0.3"/>
  <pageSetup orientation="portrait" r:id="rId1"/>
  <ignoredErrors>
    <ignoredError sqref="L14" twoDigitTextYear="1"/>
  </ignoredError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X60"/>
  <sheetViews>
    <sheetView topLeftCell="A7" zoomScaleNormal="100" workbookViewId="0">
      <selection activeCell="N15" sqref="N15"/>
    </sheetView>
  </sheetViews>
  <sheetFormatPr defaultRowHeight="12.95" customHeight="1" x14ac:dyDescent="0.25"/>
  <cols>
    <col min="2" max="5" width="9.140625" style="37"/>
    <col min="15" max="16" width="9.140625" style="21"/>
    <col min="17" max="20" width="3.85546875" style="21" customWidth="1"/>
    <col min="21" max="22" width="4" style="21" customWidth="1"/>
    <col min="23" max="23" width="3.7109375" style="21" customWidth="1"/>
    <col min="24" max="24" width="3.42578125" style="22" customWidth="1"/>
  </cols>
  <sheetData>
    <row r="2" spans="1:24" ht="12.95" customHeight="1" x14ac:dyDescent="0.25">
      <c r="A2" t="s">
        <v>69</v>
      </c>
      <c r="B2" s="38">
        <v>0</v>
      </c>
      <c r="H2" s="1" t="s">
        <v>69</v>
      </c>
      <c r="I2" s="41">
        <v>31.524173363193299</v>
      </c>
      <c r="J2" s="41">
        <v>49.123962587274399</v>
      </c>
      <c r="K2" s="41">
        <v>59.636411539981601</v>
      </c>
      <c r="L2" s="41">
        <v>71.861414833355298</v>
      </c>
      <c r="Q2" s="23"/>
      <c r="R2" s="23"/>
    </row>
    <row r="3" spans="1:24" ht="12.95" customHeight="1" x14ac:dyDescent="0.25">
      <c r="B3" s="37">
        <v>30.404426294295899</v>
      </c>
      <c r="C3" s="37">
        <v>43.0509814253722</v>
      </c>
      <c r="D3" s="38">
        <v>31.352917929126601</v>
      </c>
      <c r="H3" s="1" t="s">
        <v>2</v>
      </c>
      <c r="I3" s="41">
        <v>35.595238095238102</v>
      </c>
      <c r="J3" s="41">
        <v>51.243386243386198</v>
      </c>
      <c r="K3" s="41">
        <v>64.880952380952394</v>
      </c>
      <c r="L3" s="41">
        <v>74.510582010581999</v>
      </c>
      <c r="Q3" s="23"/>
      <c r="R3" s="23"/>
      <c r="X3" s="22">
        <v>1</v>
      </c>
    </row>
    <row r="4" spans="1:24" ht="12.95" customHeight="1" x14ac:dyDescent="0.25">
      <c r="B4" s="38">
        <v>48.6892372546437</v>
      </c>
      <c r="C4" s="37">
        <v>49.901198788038499</v>
      </c>
      <c r="D4" s="37">
        <v>57.5023053616124</v>
      </c>
      <c r="E4" s="37">
        <v>59.807666974048203</v>
      </c>
      <c r="H4" s="1" t="s">
        <v>3</v>
      </c>
      <c r="I4" s="41">
        <v>36.562829989440303</v>
      </c>
      <c r="J4" s="41">
        <v>53.313093980992598</v>
      </c>
      <c r="K4" s="41">
        <v>67.291446673706503</v>
      </c>
      <c r="L4" s="41">
        <v>78.629883843716996</v>
      </c>
      <c r="Q4" s="23"/>
      <c r="R4" s="23"/>
    </row>
    <row r="5" spans="1:24" ht="12.95" customHeight="1" x14ac:dyDescent="0.25">
      <c r="B5" s="37">
        <v>67.540508496904195</v>
      </c>
      <c r="C5" s="38">
        <v>59.280727176920003</v>
      </c>
      <c r="D5" s="37">
        <v>67.869845870109302</v>
      </c>
      <c r="H5" s="1" t="s">
        <v>46</v>
      </c>
      <c r="I5" s="41">
        <v>26.9449214106459</v>
      </c>
      <c r="J5" s="41">
        <v>42.887333245278001</v>
      </c>
      <c r="K5" s="41">
        <v>60.546823405098401</v>
      </c>
      <c r="L5" s="41">
        <v>72.605996565843398</v>
      </c>
      <c r="Q5" s="23"/>
      <c r="R5" s="23"/>
    </row>
    <row r="6" spans="1:24" ht="12.95" customHeight="1" x14ac:dyDescent="0.25">
      <c r="B6" s="38">
        <v>71.729679884073306</v>
      </c>
      <c r="H6" s="1" t="s">
        <v>63</v>
      </c>
      <c r="I6" s="41">
        <v>34.198392833618797</v>
      </c>
      <c r="J6" s="41">
        <v>46.436569621920697</v>
      </c>
      <c r="K6" s="41">
        <v>58.147806613094502</v>
      </c>
      <c r="L6" s="41">
        <v>71.7033328942168</v>
      </c>
    </row>
    <row r="7" spans="1:24" ht="12.95" customHeight="1" x14ac:dyDescent="0.25">
      <c r="H7" s="1" t="s">
        <v>65</v>
      </c>
      <c r="I7" s="41">
        <v>31.1345646437995</v>
      </c>
      <c r="J7" s="41">
        <v>48.509234828495998</v>
      </c>
      <c r="K7" s="41">
        <v>62.1503957783641</v>
      </c>
      <c r="L7" s="41">
        <v>75.316622691292906</v>
      </c>
      <c r="P7" s="24"/>
      <c r="Q7" s="24"/>
      <c r="R7" s="24"/>
      <c r="S7" s="24"/>
      <c r="T7" s="24"/>
      <c r="U7" s="24"/>
    </row>
    <row r="8" spans="1:24" ht="12.95" customHeight="1" x14ac:dyDescent="0.25">
      <c r="A8" t="s">
        <v>2</v>
      </c>
      <c r="B8" s="38">
        <v>0</v>
      </c>
      <c r="H8" s="1" t="s">
        <v>64</v>
      </c>
      <c r="I8" s="41">
        <v>20.599498217351101</v>
      </c>
      <c r="J8" s="41">
        <v>28.839297504291601</v>
      </c>
      <c r="K8" s="41">
        <v>43.404199128482801</v>
      </c>
      <c r="L8" s="41">
        <v>61.745675425854998</v>
      </c>
      <c r="Q8" s="23"/>
      <c r="R8" s="23"/>
    </row>
    <row r="9" spans="1:24" ht="12.95" customHeight="1" x14ac:dyDescent="0.25">
      <c r="B9" s="37">
        <v>28.716931216931201</v>
      </c>
      <c r="C9" s="37">
        <v>40.621693121693099</v>
      </c>
      <c r="D9" s="38">
        <v>34.880952380952401</v>
      </c>
      <c r="H9" s="1" t="s">
        <v>66</v>
      </c>
      <c r="I9" s="41">
        <v>34.024567428345001</v>
      </c>
      <c r="J9" s="41">
        <v>49.4650640602298</v>
      </c>
      <c r="K9" s="41">
        <v>61.7884031171576</v>
      </c>
      <c r="L9" s="41">
        <v>72.421080438515403</v>
      </c>
      <c r="Q9" s="23"/>
      <c r="R9" s="23"/>
    </row>
    <row r="10" spans="1:24" ht="12.95" customHeight="1" x14ac:dyDescent="0.25">
      <c r="B10" s="38">
        <v>51.137566137566097</v>
      </c>
      <c r="C10" s="37">
        <v>55.357142857142897</v>
      </c>
      <c r="D10" s="37">
        <v>56.547619047619101</v>
      </c>
      <c r="E10" s="37">
        <v>58.425925925925903</v>
      </c>
      <c r="H10" s="1" t="s">
        <v>67</v>
      </c>
      <c r="I10" s="41">
        <v>23.455649419218599</v>
      </c>
      <c r="J10" s="41">
        <v>38.753959873284103</v>
      </c>
      <c r="K10" s="41">
        <v>54.844244984160497</v>
      </c>
      <c r="L10" s="41">
        <v>70.498944033790906</v>
      </c>
      <c r="X10" s="22">
        <v>2</v>
      </c>
    </row>
    <row r="11" spans="1:24" ht="12.95" customHeight="1" x14ac:dyDescent="0.25">
      <c r="B11" s="37">
        <v>69.047619047619094</v>
      </c>
      <c r="C11" s="38">
        <v>64.603174603174594</v>
      </c>
      <c r="D11" s="37">
        <v>67.870370370370395</v>
      </c>
      <c r="H11" s="1" t="s">
        <v>68</v>
      </c>
      <c r="I11" s="41">
        <v>41.567695961995298</v>
      </c>
      <c r="J11" s="41">
        <v>54.011612562681499</v>
      </c>
      <c r="K11" s="41">
        <v>66.336764317762004</v>
      </c>
      <c r="L11" s="41">
        <v>75.956716811823696</v>
      </c>
      <c r="Q11" s="23"/>
      <c r="R11" s="23"/>
    </row>
    <row r="12" spans="1:24" ht="12.95" customHeight="1" x14ac:dyDescent="0.25">
      <c r="B12" s="38">
        <v>74.563492063492106</v>
      </c>
      <c r="H12" s="1" t="s">
        <v>4</v>
      </c>
      <c r="I12">
        <f>AVERAGE(I2:I11)</f>
        <v>31.560753136284593</v>
      </c>
      <c r="J12">
        <f>AVERAGE(J2:J11)</f>
        <v>46.258351450783486</v>
      </c>
      <c r="K12">
        <f>AVERAGE(K2:K11)</f>
        <v>59.902744793876039</v>
      </c>
      <c r="L12">
        <f>AVERAGE(L2:L11)</f>
        <v>72.525024954899251</v>
      </c>
      <c r="Q12" s="23"/>
      <c r="R12" s="23"/>
    </row>
    <row r="13" spans="1:24" ht="12.95" customHeight="1" x14ac:dyDescent="0.25">
      <c r="B13" s="38"/>
    </row>
    <row r="14" spans="1:24" ht="12.95" customHeight="1" x14ac:dyDescent="0.25">
      <c r="A14" t="s">
        <v>3</v>
      </c>
      <c r="B14" s="38">
        <v>0</v>
      </c>
      <c r="P14" s="24"/>
      <c r="Q14" s="24"/>
      <c r="R14" s="24"/>
      <c r="S14" s="24"/>
      <c r="T14" s="24"/>
      <c r="U14" s="24"/>
    </row>
    <row r="15" spans="1:24" ht="12.95" customHeight="1" x14ac:dyDescent="0.25">
      <c r="B15" s="37">
        <v>30.5174234424498</v>
      </c>
      <c r="C15" s="37">
        <v>44.8785638859557</v>
      </c>
      <c r="D15" s="38">
        <v>36.074445617740203</v>
      </c>
      <c r="Q15" s="23"/>
      <c r="S15" s="23"/>
    </row>
    <row r="16" spans="1:24" ht="12.95" customHeight="1" x14ac:dyDescent="0.25">
      <c r="B16" s="38">
        <v>52.719112988384403</v>
      </c>
      <c r="C16" s="37">
        <v>56.480992608236498</v>
      </c>
      <c r="D16" s="37">
        <v>59.252903907075002</v>
      </c>
      <c r="E16" s="37">
        <v>63.437170010559697</v>
      </c>
      <c r="Q16" s="23"/>
      <c r="S16" s="23"/>
    </row>
    <row r="17" spans="1:24" ht="12.95" customHeight="1" x14ac:dyDescent="0.25">
      <c r="B17" s="37">
        <v>73.178458289334699</v>
      </c>
      <c r="C17" s="38">
        <v>66.565469904962995</v>
      </c>
      <c r="D17" s="37">
        <v>71.383315733896495</v>
      </c>
      <c r="X17" s="22">
        <v>4</v>
      </c>
    </row>
    <row r="18" spans="1:24" ht="12.95" customHeight="1" x14ac:dyDescent="0.25">
      <c r="B18" s="38">
        <v>78.049102428722307</v>
      </c>
      <c r="Q18" s="23"/>
      <c r="S18" s="23"/>
    </row>
    <row r="19" spans="1:24" ht="12.95" customHeight="1" x14ac:dyDescent="0.25">
      <c r="Q19" s="23"/>
      <c r="S19" s="23"/>
    </row>
    <row r="20" spans="1:24" ht="12.95" customHeight="1" x14ac:dyDescent="0.25">
      <c r="A20" t="s">
        <v>46</v>
      </c>
      <c r="B20" s="38">
        <v>0</v>
      </c>
    </row>
    <row r="21" spans="1:24" ht="12.95" customHeight="1" x14ac:dyDescent="0.25">
      <c r="B21" s="37">
        <v>25.9542992999604</v>
      </c>
      <c r="C21" s="37">
        <v>39.426760005283299</v>
      </c>
      <c r="D21" s="38">
        <v>26.6147140404174</v>
      </c>
      <c r="P21" s="24"/>
      <c r="Q21" s="24"/>
      <c r="R21" s="24"/>
      <c r="S21" s="24"/>
      <c r="T21" s="24"/>
      <c r="U21" s="24"/>
    </row>
    <row r="22" spans="1:24" ht="12.95" customHeight="1" x14ac:dyDescent="0.25">
      <c r="B22" s="38">
        <v>42.781666886804899</v>
      </c>
      <c r="C22" s="37">
        <v>50.667018887861602</v>
      </c>
      <c r="D22" s="37">
        <v>53.282261260071301</v>
      </c>
      <c r="E22" s="37">
        <v>53.797384757627803</v>
      </c>
      <c r="Q22" s="23"/>
      <c r="S22" s="23"/>
    </row>
    <row r="23" spans="1:24" ht="12.95" customHeight="1" x14ac:dyDescent="0.25">
      <c r="B23" s="37">
        <v>67.032096156386203</v>
      </c>
      <c r="C23" s="38">
        <v>60.520406815480101</v>
      </c>
      <c r="D23" s="37">
        <v>62.329943204332302</v>
      </c>
    </row>
    <row r="24" spans="1:24" ht="12.95" customHeight="1" x14ac:dyDescent="0.25">
      <c r="B24" s="38">
        <v>72.619204860652502</v>
      </c>
      <c r="Q24" s="23"/>
      <c r="S24" s="23"/>
    </row>
    <row r="25" spans="1:24" ht="12.95" customHeight="1" x14ac:dyDescent="0.25">
      <c r="X25" s="22">
        <v>8</v>
      </c>
    </row>
    <row r="26" spans="1:24" ht="12.95" customHeight="1" x14ac:dyDescent="0.25">
      <c r="A26" t="s">
        <v>63</v>
      </c>
      <c r="B26" s="38">
        <v>0</v>
      </c>
      <c r="Q26" s="23"/>
      <c r="S26" s="23"/>
    </row>
    <row r="27" spans="1:24" ht="12.95" customHeight="1" x14ac:dyDescent="0.25">
      <c r="B27" s="37">
        <v>23.422473982347501</v>
      </c>
      <c r="C27" s="37">
        <v>43.485706758002898</v>
      </c>
      <c r="D27" s="38">
        <v>34.198392833618797</v>
      </c>
    </row>
    <row r="28" spans="1:24" ht="12.95" customHeight="1" x14ac:dyDescent="0.25">
      <c r="B28" s="38">
        <v>46.436569621920697</v>
      </c>
      <c r="C28" s="37">
        <v>52.193386905545999</v>
      </c>
      <c r="D28" s="37">
        <v>54.920300355684397</v>
      </c>
      <c r="E28" s="37">
        <v>59.899881438545698</v>
      </c>
      <c r="Q28" s="23"/>
      <c r="S28" s="23"/>
    </row>
    <row r="29" spans="1:24" ht="12.95" customHeight="1" x14ac:dyDescent="0.25">
      <c r="B29" s="37">
        <v>68.699776050586195</v>
      </c>
      <c r="C29" s="38">
        <v>58.147806613094502</v>
      </c>
      <c r="D29" s="37">
        <v>66.078250559873496</v>
      </c>
    </row>
    <row r="30" spans="1:24" ht="12.95" customHeight="1" x14ac:dyDescent="0.25">
      <c r="B30" s="38">
        <v>71.7033328942168</v>
      </c>
      <c r="I30" s="109" t="s">
        <v>52</v>
      </c>
      <c r="J30" s="109"/>
      <c r="K30" s="109"/>
      <c r="L30" s="109"/>
      <c r="P30" s="24"/>
      <c r="Q30" s="24"/>
      <c r="R30" s="24"/>
      <c r="S30" s="24"/>
      <c r="T30" s="24"/>
      <c r="U30" s="24"/>
      <c r="V30" s="24"/>
      <c r="W30" s="24"/>
      <c r="X30" s="39"/>
    </row>
    <row r="31" spans="1:24" ht="12.95" customHeight="1" x14ac:dyDescent="0.25">
      <c r="Q31" s="23"/>
      <c r="S31" s="23"/>
      <c r="U31" s="23"/>
      <c r="W31" s="23"/>
    </row>
    <row r="32" spans="1:24" ht="12.95" customHeight="1" x14ac:dyDescent="0.25">
      <c r="A32" t="s">
        <v>65</v>
      </c>
      <c r="B32" s="38">
        <v>0</v>
      </c>
    </row>
    <row r="33" spans="1:24" ht="12.95" customHeight="1" x14ac:dyDescent="0.25">
      <c r="B33" s="37">
        <v>29.2744063324538</v>
      </c>
      <c r="C33" s="37">
        <v>45.105540897097598</v>
      </c>
      <c r="D33" s="38">
        <v>31.1345646437995</v>
      </c>
      <c r="Q33" s="23"/>
      <c r="S33" s="23"/>
      <c r="U33" s="23"/>
      <c r="W33" s="23"/>
    </row>
    <row r="34" spans="1:24" ht="12.95" customHeight="1" x14ac:dyDescent="0.25">
      <c r="B34" s="38">
        <v>48.509234828495998</v>
      </c>
      <c r="C34" s="37">
        <v>53.786279683377302</v>
      </c>
      <c r="D34" s="37">
        <v>59.182058047493399</v>
      </c>
      <c r="E34" s="37">
        <v>60.514511873350898</v>
      </c>
      <c r="X34" s="22">
        <v>16</v>
      </c>
    </row>
    <row r="35" spans="1:24" ht="12.95" customHeight="1" x14ac:dyDescent="0.25">
      <c r="B35" s="37">
        <v>71.530343007915604</v>
      </c>
      <c r="C35" s="38">
        <v>62.1503957783641</v>
      </c>
      <c r="D35" s="37">
        <v>68.588390501319296</v>
      </c>
      <c r="Q35" s="23"/>
      <c r="S35" s="23"/>
      <c r="U35" s="23"/>
      <c r="W35" s="23"/>
    </row>
    <row r="36" spans="1:24" ht="12.95" customHeight="1" x14ac:dyDescent="0.25">
      <c r="B36" s="38">
        <v>75.316622691292906</v>
      </c>
    </row>
    <row r="37" spans="1:24" ht="12.95" customHeight="1" x14ac:dyDescent="0.25">
      <c r="Q37" s="23"/>
      <c r="S37" s="23"/>
      <c r="U37" s="23"/>
      <c r="W37" s="23"/>
    </row>
    <row r="38" spans="1:24" ht="12.95" customHeight="1" x14ac:dyDescent="0.25">
      <c r="A38" t="s">
        <v>64</v>
      </c>
      <c r="B38" s="38">
        <v>0</v>
      </c>
    </row>
    <row r="39" spans="1:24" ht="12.95" customHeight="1" x14ac:dyDescent="0.25">
      <c r="B39" s="37">
        <v>12.795457546546899</v>
      </c>
      <c r="C39" s="37">
        <v>40.076587877987599</v>
      </c>
      <c r="D39" s="38">
        <v>20.599498217351101</v>
      </c>
    </row>
    <row r="40" spans="1:24" ht="12.95" customHeight="1" x14ac:dyDescent="0.25">
      <c r="B40" s="38">
        <v>28.839297504291601</v>
      </c>
      <c r="C40" s="37">
        <v>37.3828073418724</v>
      </c>
      <c r="D40" s="37">
        <v>47.0355209296184</v>
      </c>
      <c r="E40" s="37">
        <v>50.178264888419399</v>
      </c>
    </row>
    <row r="41" spans="1:24" ht="12.95" customHeight="1" x14ac:dyDescent="0.25">
      <c r="B41" s="37">
        <v>58.167172850917702</v>
      </c>
      <c r="C41" s="38">
        <v>43.404199128482801</v>
      </c>
      <c r="D41" s="37">
        <v>54.549055856331698</v>
      </c>
    </row>
    <row r="42" spans="1:24" ht="12.95" customHeight="1" x14ac:dyDescent="0.25">
      <c r="B42" s="38">
        <v>61.745675425854998</v>
      </c>
    </row>
    <row r="44" spans="1:24" ht="12.95" customHeight="1" x14ac:dyDescent="0.25">
      <c r="A44" t="s">
        <v>66</v>
      </c>
      <c r="B44" s="38">
        <v>0</v>
      </c>
    </row>
    <row r="45" spans="1:24" ht="12.95" customHeight="1" x14ac:dyDescent="0.25">
      <c r="B45" s="37">
        <v>27.3015453704927</v>
      </c>
      <c r="C45" s="37">
        <v>41.328754457799498</v>
      </c>
      <c r="D45" s="38">
        <v>34.024567428345001</v>
      </c>
    </row>
    <row r="46" spans="1:24" ht="12.95" customHeight="1" x14ac:dyDescent="0.25">
      <c r="B46" s="38">
        <v>49.4650640602298</v>
      </c>
      <c r="C46" s="37">
        <v>52.912429005415397</v>
      </c>
      <c r="D46" s="37">
        <v>53.876634526482597</v>
      </c>
      <c r="E46" s="37">
        <v>58.354246466781099</v>
      </c>
    </row>
    <row r="47" spans="1:24" ht="12.95" customHeight="1" x14ac:dyDescent="0.25">
      <c r="B47" s="37">
        <v>68.7491744815744</v>
      </c>
      <c r="C47" s="38">
        <v>61.7884031171576</v>
      </c>
      <c r="D47" s="37">
        <v>65.592392022189898</v>
      </c>
    </row>
    <row r="48" spans="1:24" ht="12.95" customHeight="1" x14ac:dyDescent="0.25">
      <c r="B48" s="38">
        <v>72.421080438515403</v>
      </c>
    </row>
    <row r="50" spans="1:5" ht="12.95" customHeight="1" x14ac:dyDescent="0.25">
      <c r="A50" t="s">
        <v>67</v>
      </c>
      <c r="B50" s="38">
        <v>0</v>
      </c>
    </row>
    <row r="51" spans="1:5" ht="12.95" customHeight="1" x14ac:dyDescent="0.25">
      <c r="B51" s="37">
        <v>22.082893347412899</v>
      </c>
      <c r="C51" s="37">
        <v>42.793030623020101</v>
      </c>
      <c r="D51" s="38">
        <v>23.455649419218599</v>
      </c>
    </row>
    <row r="52" spans="1:5" ht="12.95" customHeight="1" x14ac:dyDescent="0.25">
      <c r="B52" s="38">
        <v>38.753959873284103</v>
      </c>
      <c r="C52" s="37">
        <v>46.1589229144667</v>
      </c>
      <c r="D52" s="37">
        <v>54.487856388595603</v>
      </c>
      <c r="E52" s="37">
        <v>53.775079197465701</v>
      </c>
    </row>
    <row r="53" spans="1:5" ht="12.95" customHeight="1" x14ac:dyDescent="0.25">
      <c r="B53" s="37">
        <v>65.786694825765593</v>
      </c>
      <c r="C53" s="38">
        <v>54.844244984160497</v>
      </c>
      <c r="D53" s="37">
        <v>61.840021119324199</v>
      </c>
    </row>
    <row r="54" spans="1:5" ht="12.95" customHeight="1" x14ac:dyDescent="0.25">
      <c r="B54" s="38">
        <v>70.498944033790906</v>
      </c>
    </row>
    <row r="56" spans="1:5" ht="12.95" customHeight="1" x14ac:dyDescent="0.25">
      <c r="A56" t="s">
        <v>68</v>
      </c>
      <c r="B56" s="38">
        <v>0</v>
      </c>
    </row>
    <row r="57" spans="1:5" ht="12.95" customHeight="1" x14ac:dyDescent="0.25">
      <c r="B57" s="37">
        <v>26.854051200844602</v>
      </c>
      <c r="C57" s="37">
        <v>42.4254420691475</v>
      </c>
      <c r="D57" s="38">
        <v>41.567695961995298</v>
      </c>
    </row>
    <row r="58" spans="1:5" ht="12.95" customHeight="1" x14ac:dyDescent="0.25">
      <c r="B58" s="38">
        <v>54.011612562681499</v>
      </c>
      <c r="C58" s="37">
        <v>59.725521245711299</v>
      </c>
      <c r="D58" s="37">
        <v>55.542359461599403</v>
      </c>
      <c r="E58" s="37">
        <v>63.591976774874603</v>
      </c>
    </row>
    <row r="59" spans="1:5" ht="12.95" customHeight="1" x14ac:dyDescent="0.25">
      <c r="B59" s="37">
        <v>73.093164423330705</v>
      </c>
      <c r="C59" s="38">
        <v>66.336764317762004</v>
      </c>
      <c r="D59" s="37">
        <v>69.213512800211106</v>
      </c>
    </row>
    <row r="60" spans="1:5" ht="12.95" customHeight="1" x14ac:dyDescent="0.25">
      <c r="B60" s="38">
        <v>75.956716811823696</v>
      </c>
    </row>
  </sheetData>
  <mergeCells count="1">
    <mergeCell ref="I30:L30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30"/>
  <sheetViews>
    <sheetView zoomScaleNormal="100" workbookViewId="0">
      <selection activeCell="Q18" sqref="Q18"/>
    </sheetView>
  </sheetViews>
  <sheetFormatPr defaultRowHeight="15" x14ac:dyDescent="0.25"/>
  <sheetData>
    <row r="2" spans="1:13" x14ac:dyDescent="0.25">
      <c r="A2" t="s">
        <v>69</v>
      </c>
      <c r="B2" s="1">
        <v>0</v>
      </c>
      <c r="H2" t="s">
        <v>69</v>
      </c>
      <c r="I2" s="12">
        <v>0</v>
      </c>
      <c r="J2" s="12">
        <v>7.8059071729957799</v>
      </c>
      <c r="K2" s="12">
        <v>9.2827004219409304</v>
      </c>
      <c r="L2" s="12">
        <v>12.763713080168801</v>
      </c>
      <c r="M2" s="12">
        <v>19.936708860759499</v>
      </c>
    </row>
    <row r="3" spans="1:13" x14ac:dyDescent="0.25">
      <c r="B3">
        <v>4.9578059071730003</v>
      </c>
      <c r="C3">
        <v>14.873417721519001</v>
      </c>
      <c r="D3" s="1">
        <v>7.8059071729957799</v>
      </c>
      <c r="H3" t="s">
        <v>2</v>
      </c>
      <c r="I3" s="12">
        <v>0</v>
      </c>
      <c r="J3" s="12">
        <v>8.6864406779661003</v>
      </c>
      <c r="K3" s="12">
        <v>11.440677966101701</v>
      </c>
      <c r="L3" s="12">
        <v>22.3516949152542</v>
      </c>
      <c r="M3" s="12">
        <v>33.156779661016998</v>
      </c>
    </row>
    <row r="4" spans="1:13" x14ac:dyDescent="0.25">
      <c r="B4" s="1">
        <v>9.2827004219409304</v>
      </c>
      <c r="C4">
        <v>11.7088607594937</v>
      </c>
      <c r="D4">
        <v>17.4050632911392</v>
      </c>
      <c r="E4">
        <v>18.037974683544299</v>
      </c>
      <c r="H4" t="s">
        <v>3</v>
      </c>
      <c r="I4" s="12">
        <v>0</v>
      </c>
      <c r="J4" s="12">
        <v>15.6448202959831</v>
      </c>
      <c r="K4" s="12">
        <v>19.978858350951398</v>
      </c>
      <c r="L4" s="12">
        <v>27.272727272727298</v>
      </c>
      <c r="M4" s="12">
        <v>32.6638477801269</v>
      </c>
    </row>
    <row r="5" spans="1:13" x14ac:dyDescent="0.25">
      <c r="B5">
        <v>19.092827004219401</v>
      </c>
      <c r="C5" s="1">
        <v>12.763713080168801</v>
      </c>
      <c r="D5">
        <v>18.9873417721519</v>
      </c>
      <c r="H5" t="s">
        <v>46</v>
      </c>
      <c r="I5" s="12">
        <v>0</v>
      </c>
      <c r="J5" s="12">
        <v>6.9620253164557004</v>
      </c>
      <c r="K5" s="12">
        <v>12.5527426160338</v>
      </c>
      <c r="L5" s="12">
        <v>23.8396624472574</v>
      </c>
      <c r="M5" s="12">
        <v>35.443037974683499</v>
      </c>
    </row>
    <row r="6" spans="1:13" x14ac:dyDescent="0.25">
      <c r="B6" s="1">
        <v>19.936708860759499</v>
      </c>
      <c r="H6" t="s">
        <v>63</v>
      </c>
      <c r="I6" s="12">
        <v>0</v>
      </c>
      <c r="J6" s="12">
        <v>4.5358649789029499</v>
      </c>
      <c r="K6" s="12">
        <v>6.4345991561181402</v>
      </c>
      <c r="L6" s="12">
        <v>14.2405063291139</v>
      </c>
      <c r="M6" s="12">
        <v>24.156118143459899</v>
      </c>
    </row>
    <row r="7" spans="1:13" x14ac:dyDescent="0.25">
      <c r="G7" t="s">
        <v>75</v>
      </c>
      <c r="H7" t="s">
        <v>4</v>
      </c>
      <c r="I7">
        <f>AVERAGE(I2:I6)</f>
        <v>0</v>
      </c>
      <c r="J7">
        <f>AVERAGE(J2:J6)</f>
        <v>8.7270116884607258</v>
      </c>
      <c r="K7">
        <f>AVERAGE(K2:K6)</f>
        <v>11.937915702229194</v>
      </c>
      <c r="L7">
        <f>AVERAGE(L2:L6)</f>
        <v>20.093660808904318</v>
      </c>
      <c r="M7">
        <f>AVERAGE(M2:M6)</f>
        <v>29.071298484009361</v>
      </c>
    </row>
    <row r="8" spans="1:13" x14ac:dyDescent="0.25">
      <c r="A8" t="s">
        <v>2</v>
      </c>
      <c r="B8" s="1">
        <v>0</v>
      </c>
      <c r="G8" t="s">
        <v>74</v>
      </c>
      <c r="H8" t="s">
        <v>4</v>
      </c>
      <c r="I8">
        <v>0</v>
      </c>
      <c r="J8">
        <v>31.560753136284593</v>
      </c>
      <c r="K8">
        <v>46.258351450783486</v>
      </c>
      <c r="L8">
        <v>59.902744793876039</v>
      </c>
      <c r="M8">
        <v>72.525024954899251</v>
      </c>
    </row>
    <row r="9" spans="1:13" x14ac:dyDescent="0.25">
      <c r="B9">
        <v>4.3432203389830502</v>
      </c>
      <c r="C9">
        <v>24.258474576271201</v>
      </c>
      <c r="D9" s="1">
        <v>8.6864406779661003</v>
      </c>
    </row>
    <row r="10" spans="1:13" x14ac:dyDescent="0.25">
      <c r="B10" s="1">
        <v>11.440677966101701</v>
      </c>
      <c r="C10">
        <v>20.656779661016898</v>
      </c>
      <c r="D10">
        <v>25.317796610169498</v>
      </c>
      <c r="E10">
        <v>27.542372881355899</v>
      </c>
    </row>
    <row r="11" spans="1:13" x14ac:dyDescent="0.25">
      <c r="B11">
        <v>33.0508474576271</v>
      </c>
      <c r="C11" s="1">
        <v>22.3516949152542</v>
      </c>
      <c r="D11">
        <v>27.966101694915299</v>
      </c>
    </row>
    <row r="12" spans="1:13" x14ac:dyDescent="0.25">
      <c r="B12" s="1">
        <v>33.156779661016998</v>
      </c>
    </row>
    <row r="14" spans="1:13" x14ac:dyDescent="0.25">
      <c r="A14" t="s">
        <v>3</v>
      </c>
      <c r="B14" s="1">
        <v>0</v>
      </c>
    </row>
    <row r="15" spans="1:13" x14ac:dyDescent="0.25">
      <c r="B15">
        <v>10.4651162790698</v>
      </c>
      <c r="C15">
        <v>15.221987315010599</v>
      </c>
      <c r="D15" s="1">
        <v>15.6448202959831</v>
      </c>
    </row>
    <row r="16" spans="1:13" x14ac:dyDescent="0.25">
      <c r="B16" s="1">
        <v>19.978858350951398</v>
      </c>
      <c r="C16">
        <v>25.0528541226216</v>
      </c>
      <c r="D16">
        <v>21.9873150105708</v>
      </c>
      <c r="E16">
        <v>25.0528541226216</v>
      </c>
    </row>
    <row r="17" spans="1:5" x14ac:dyDescent="0.25">
      <c r="B17">
        <v>31.501057082452402</v>
      </c>
      <c r="C17" s="1">
        <v>27.272727272727298</v>
      </c>
      <c r="D17">
        <v>27.906976744186</v>
      </c>
    </row>
    <row r="18" spans="1:5" x14ac:dyDescent="0.25">
      <c r="B18" s="1">
        <v>32.6638477801269</v>
      </c>
    </row>
    <row r="20" spans="1:5" x14ac:dyDescent="0.25">
      <c r="A20" t="s">
        <v>46</v>
      </c>
      <c r="B20" s="1">
        <v>0</v>
      </c>
    </row>
    <row r="21" spans="1:5" x14ac:dyDescent="0.25">
      <c r="B21">
        <v>7.0675105485232104</v>
      </c>
      <c r="C21">
        <v>23.1012658227848</v>
      </c>
      <c r="D21" s="1">
        <v>6.9620253164557004</v>
      </c>
    </row>
    <row r="22" spans="1:5" x14ac:dyDescent="0.25">
      <c r="B22" s="1">
        <v>12.5527426160338</v>
      </c>
      <c r="C22">
        <v>21.518987341772199</v>
      </c>
      <c r="D22">
        <v>26.8987341772152</v>
      </c>
      <c r="E22">
        <v>27.426160337552702</v>
      </c>
    </row>
    <row r="23" spans="1:5" x14ac:dyDescent="0.25">
      <c r="B23">
        <v>34.177215189873401</v>
      </c>
      <c r="C23" s="1">
        <v>23.8396624472574</v>
      </c>
      <c r="D23">
        <v>30.2742616033755</v>
      </c>
    </row>
    <row r="24" spans="1:5" x14ac:dyDescent="0.25">
      <c r="B24" s="1">
        <v>35.443037974683499</v>
      </c>
    </row>
    <row r="26" spans="1:5" x14ac:dyDescent="0.25">
      <c r="A26" t="s">
        <v>63</v>
      </c>
      <c r="B26" s="1">
        <v>0</v>
      </c>
    </row>
    <row r="27" spans="1:5" x14ac:dyDescent="0.25">
      <c r="B27">
        <v>2.1097046413502101</v>
      </c>
      <c r="C27">
        <v>16.2447257383966</v>
      </c>
      <c r="D27" s="1">
        <v>4.5358649789029499</v>
      </c>
    </row>
    <row r="28" spans="1:5" x14ac:dyDescent="0.25">
      <c r="B28" s="1">
        <v>6.4345991561181402</v>
      </c>
      <c r="C28">
        <v>12.5527426160338</v>
      </c>
      <c r="D28">
        <v>17.616033755274302</v>
      </c>
      <c r="E28">
        <v>18.459915611814299</v>
      </c>
    </row>
    <row r="29" spans="1:5" x14ac:dyDescent="0.25">
      <c r="B29">
        <v>22.7848101265823</v>
      </c>
      <c r="C29" s="1">
        <v>14.2405063291139</v>
      </c>
      <c r="D29">
        <v>19.831223628692001</v>
      </c>
    </row>
    <row r="30" spans="1:5" x14ac:dyDescent="0.25">
      <c r="B30" s="1">
        <v>24.156118143459899</v>
      </c>
    </row>
  </sheetData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Q31"/>
  <sheetViews>
    <sheetView workbookViewId="0">
      <selection activeCell="A3" sqref="A3:A12"/>
    </sheetView>
  </sheetViews>
  <sheetFormatPr defaultRowHeight="15" x14ac:dyDescent="0.25"/>
  <sheetData>
    <row r="3" spans="1:17" x14ac:dyDescent="0.25">
      <c r="A3" t="s">
        <v>69</v>
      </c>
      <c r="C3">
        <v>6.7316559083124803</v>
      </c>
      <c r="D3">
        <v>18.311157950204201</v>
      </c>
      <c r="E3">
        <v>23.396126992491102</v>
      </c>
      <c r="F3">
        <v>33.3816361480701</v>
      </c>
      <c r="G3">
        <v>44.394677908048997</v>
      </c>
      <c r="H3">
        <v>49.664075879330802</v>
      </c>
      <c r="I3">
        <v>51.192201291002497</v>
      </c>
      <c r="J3">
        <v>53.510736398366497</v>
      </c>
      <c r="K3">
        <v>56.303517323145797</v>
      </c>
      <c r="L3">
        <v>60.334606771176396</v>
      </c>
      <c r="M3">
        <v>62.468712949545498</v>
      </c>
      <c r="N3">
        <v>65.7620866815966</v>
      </c>
      <c r="O3">
        <v>67.553681991832406</v>
      </c>
      <c r="P3">
        <v>70.043472533263099</v>
      </c>
      <c r="Q3">
        <v>71.729679884073306</v>
      </c>
    </row>
    <row r="4" spans="1:17" x14ac:dyDescent="0.25">
      <c r="A4" t="s">
        <v>2</v>
      </c>
      <c r="C4">
        <v>16.230158730158699</v>
      </c>
      <c r="D4">
        <v>34.431216931216902</v>
      </c>
      <c r="E4">
        <v>41.481481481481502</v>
      </c>
      <c r="F4">
        <v>46.732804232804199</v>
      </c>
      <c r="G4">
        <v>54.007936507936499</v>
      </c>
      <c r="H4">
        <v>56.124338624338598</v>
      </c>
      <c r="I4">
        <v>60.753968253968303</v>
      </c>
      <c r="J4">
        <v>61.9973544973545</v>
      </c>
      <c r="K4">
        <v>64.378306878306901</v>
      </c>
      <c r="L4">
        <v>65.846560846560905</v>
      </c>
      <c r="M4">
        <v>66.798941798941797</v>
      </c>
      <c r="N4">
        <v>67.870370370370395</v>
      </c>
      <c r="O4">
        <v>70.952380952381006</v>
      </c>
      <c r="P4">
        <v>72.791005291005305</v>
      </c>
      <c r="Q4">
        <v>74.563492063492106</v>
      </c>
    </row>
    <row r="5" spans="1:17" x14ac:dyDescent="0.25">
      <c r="A5" t="s">
        <v>50</v>
      </c>
      <c r="C5">
        <v>12.645195353748701</v>
      </c>
      <c r="D5">
        <v>28.603484688489999</v>
      </c>
      <c r="E5">
        <v>33.975712777191099</v>
      </c>
      <c r="F5">
        <v>35.586061246040103</v>
      </c>
      <c r="G5">
        <v>52.283526927138297</v>
      </c>
      <c r="H5">
        <v>56.533790918690599</v>
      </c>
      <c r="I5">
        <v>61.800422386483604</v>
      </c>
      <c r="J5">
        <v>66.169482576557598</v>
      </c>
      <c r="K5">
        <v>67.9910242872228</v>
      </c>
      <c r="L5">
        <v>69.416578669482604</v>
      </c>
      <c r="M5">
        <v>70.908130939809894</v>
      </c>
      <c r="N5">
        <v>71.990496304118295</v>
      </c>
      <c r="O5">
        <v>73.891235480464601</v>
      </c>
      <c r="P5">
        <v>76.042766631467799</v>
      </c>
      <c r="Q5">
        <v>78.049102428722307</v>
      </c>
    </row>
    <row r="6" spans="1:17" x14ac:dyDescent="0.25">
      <c r="A6" t="s">
        <v>46</v>
      </c>
      <c r="C6">
        <v>18.9539030511161</v>
      </c>
      <c r="D6">
        <v>32.479196935675603</v>
      </c>
      <c r="E6">
        <v>42.385418042530702</v>
      </c>
      <c r="F6">
        <v>45.5025756174878</v>
      </c>
      <c r="G6">
        <v>50.600977413815897</v>
      </c>
      <c r="H6">
        <v>52.304847444194998</v>
      </c>
      <c r="I6">
        <v>53.744551578391203</v>
      </c>
      <c r="J6">
        <v>56.320169066173598</v>
      </c>
      <c r="K6">
        <v>57.720248315942399</v>
      </c>
      <c r="L6">
        <v>62.567692510896798</v>
      </c>
      <c r="M6">
        <v>64.020604939902299</v>
      </c>
      <c r="N6">
        <v>65.8037247391362</v>
      </c>
      <c r="O6">
        <v>67.388720116233003</v>
      </c>
      <c r="P6">
        <v>69.686963413023406</v>
      </c>
      <c r="Q6">
        <v>72.619204860652502</v>
      </c>
    </row>
    <row r="7" spans="1:17" x14ac:dyDescent="0.25">
      <c r="A7" t="s">
        <v>63</v>
      </c>
      <c r="C7">
        <v>5.7041233039125299</v>
      </c>
      <c r="D7">
        <v>15.1890396522197</v>
      </c>
      <c r="E7">
        <v>26.465551310762699</v>
      </c>
      <c r="F7">
        <v>34.395995257541799</v>
      </c>
      <c r="G7">
        <v>44.025820050059302</v>
      </c>
      <c r="H7">
        <v>54.143064154920303</v>
      </c>
      <c r="I7">
        <v>56.316690818074001</v>
      </c>
      <c r="J7">
        <v>57.291529442761203</v>
      </c>
      <c r="K7">
        <v>60.400474245817399</v>
      </c>
      <c r="L7">
        <v>61.7836912132789</v>
      </c>
      <c r="M7">
        <v>62.969305756817299</v>
      </c>
      <c r="N7">
        <v>64.194440785140301</v>
      </c>
      <c r="O7">
        <v>66.0123830852325</v>
      </c>
      <c r="P7">
        <v>67.790804900540095</v>
      </c>
      <c r="Q7">
        <v>71.7033328942168</v>
      </c>
    </row>
    <row r="8" spans="1:17" x14ac:dyDescent="0.25">
      <c r="A8" t="s">
        <v>65</v>
      </c>
      <c r="C8">
        <v>26.068601583113502</v>
      </c>
      <c r="D8">
        <v>32.612137203166199</v>
      </c>
      <c r="E8">
        <v>40.514511873350898</v>
      </c>
      <c r="F8">
        <v>43.337730870712399</v>
      </c>
      <c r="G8">
        <v>47.071240105540902</v>
      </c>
      <c r="H8">
        <v>54.076517150395802</v>
      </c>
      <c r="I8">
        <v>55.356200527704502</v>
      </c>
      <c r="J8">
        <v>56.675461741424797</v>
      </c>
      <c r="K8">
        <v>63.337730870712399</v>
      </c>
      <c r="L8">
        <v>65.079155672823205</v>
      </c>
      <c r="M8">
        <v>66.187335092348306</v>
      </c>
      <c r="N8">
        <v>68.799472295514505</v>
      </c>
      <c r="O8">
        <v>70.857519788918196</v>
      </c>
      <c r="P8">
        <v>73.047493403693906</v>
      </c>
      <c r="Q8">
        <v>75.316622691292906</v>
      </c>
    </row>
    <row r="9" spans="1:17" x14ac:dyDescent="0.25">
      <c r="A9" t="s">
        <v>64</v>
      </c>
      <c r="C9">
        <v>7.9757031559487697</v>
      </c>
      <c r="D9">
        <v>13.4028786478278</v>
      </c>
      <c r="E9">
        <v>18.658391654562301</v>
      </c>
      <c r="F9">
        <v>22.236894229499502</v>
      </c>
      <c r="G9">
        <v>32.655486597121403</v>
      </c>
      <c r="H9">
        <v>36.300013204806604</v>
      </c>
      <c r="I9">
        <v>39.693648488049703</v>
      </c>
      <c r="J9">
        <v>42.070513666974797</v>
      </c>
      <c r="K9">
        <v>45.39812491747</v>
      </c>
      <c r="L9">
        <v>47.392050706457198</v>
      </c>
      <c r="M9">
        <v>49.861349531229401</v>
      </c>
      <c r="N9">
        <v>52.185395483956199</v>
      </c>
      <c r="O9">
        <v>55.222500990360501</v>
      </c>
      <c r="P9">
        <v>58.655750693252301</v>
      </c>
      <c r="Q9">
        <v>61.745675425854998</v>
      </c>
    </row>
    <row r="10" spans="1:17" x14ac:dyDescent="0.25">
      <c r="A10" t="s">
        <v>66</v>
      </c>
      <c r="C10">
        <v>15.6386210540219</v>
      </c>
      <c r="D10">
        <v>22.242768458592</v>
      </c>
      <c r="E10">
        <v>29.163914938581399</v>
      </c>
      <c r="F10">
        <v>38.409721304979499</v>
      </c>
      <c r="G10">
        <v>43.362831858407098</v>
      </c>
      <c r="H10">
        <v>51.380266807555103</v>
      </c>
      <c r="I10">
        <v>55.303130365869798</v>
      </c>
      <c r="J10">
        <v>56.544710077928897</v>
      </c>
      <c r="K10">
        <v>58.195746929071497</v>
      </c>
      <c r="L10">
        <v>59.7807423061683</v>
      </c>
      <c r="M10">
        <v>61.246863029982798</v>
      </c>
      <c r="N10">
        <v>65.196143177915701</v>
      </c>
      <c r="O10">
        <v>68.366133932109406</v>
      </c>
      <c r="P10">
        <v>70.4266279223352</v>
      </c>
      <c r="Q10">
        <v>72.421080438515403</v>
      </c>
    </row>
    <row r="11" spans="1:17" x14ac:dyDescent="0.25">
      <c r="A11" t="s">
        <v>67</v>
      </c>
      <c r="C11">
        <v>13.357972544878599</v>
      </c>
      <c r="D11">
        <v>23.3500527983105</v>
      </c>
      <c r="E11">
        <v>30.161034846884899</v>
      </c>
      <c r="F11">
        <v>33.038542766631501</v>
      </c>
      <c r="G11">
        <v>35.718057022175302</v>
      </c>
      <c r="H11">
        <v>39.849524815205903</v>
      </c>
      <c r="I11">
        <v>45.446145723336898</v>
      </c>
      <c r="J11">
        <v>48.944033790918702</v>
      </c>
      <c r="K11">
        <v>55.438225976768699</v>
      </c>
      <c r="L11">
        <v>58.091341077085502</v>
      </c>
      <c r="M11">
        <v>60.308870116156299</v>
      </c>
      <c r="N11">
        <v>62.829989440337897</v>
      </c>
      <c r="O11">
        <v>65.285110876451995</v>
      </c>
      <c r="P11">
        <v>68.387011615628296</v>
      </c>
      <c r="Q11">
        <v>70.498944033790906</v>
      </c>
    </row>
    <row r="12" spans="1:17" x14ac:dyDescent="0.25">
      <c r="A12" t="s">
        <v>68</v>
      </c>
      <c r="C12">
        <v>23.357086302454501</v>
      </c>
      <c r="D12">
        <v>26.1810504090789</v>
      </c>
      <c r="E12">
        <v>33.531274742676203</v>
      </c>
      <c r="F12">
        <v>46.397466349960403</v>
      </c>
      <c r="G12">
        <v>52.942728952230098</v>
      </c>
      <c r="H12">
        <v>54.592240696753798</v>
      </c>
      <c r="I12">
        <v>58.405911850092401</v>
      </c>
      <c r="J12">
        <v>62.641858010028997</v>
      </c>
      <c r="K12">
        <v>66.798627606228607</v>
      </c>
      <c r="L12">
        <v>67.907099498548405</v>
      </c>
      <c r="M12">
        <v>69.332277645816802</v>
      </c>
      <c r="N12">
        <v>70.401161256268097</v>
      </c>
      <c r="O12">
        <v>71.536025336500401</v>
      </c>
      <c r="P12">
        <v>73.752969121140097</v>
      </c>
      <c r="Q12">
        <v>75.956716811823696</v>
      </c>
    </row>
    <row r="15" spans="1:17" x14ac:dyDescent="0.25">
      <c r="B15" s="41"/>
      <c r="C15" s="41"/>
    </row>
    <row r="16" spans="1:17" x14ac:dyDescent="0.25">
      <c r="B16" s="41"/>
      <c r="C16" s="41"/>
    </row>
    <row r="17" spans="2:10" x14ac:dyDescent="0.25">
      <c r="B17" s="41"/>
      <c r="C17" s="41"/>
    </row>
    <row r="18" spans="2:10" x14ac:dyDescent="0.25">
      <c r="B18" s="41"/>
      <c r="C18" s="41"/>
    </row>
    <row r="19" spans="2:10" x14ac:dyDescent="0.25">
      <c r="B19" s="41"/>
      <c r="C19" s="41"/>
    </row>
    <row r="20" spans="2:10" x14ac:dyDescent="0.25">
      <c r="B20" s="41"/>
      <c r="C20" s="41"/>
    </row>
    <row r="21" spans="2:10" x14ac:dyDescent="0.25">
      <c r="B21" s="41"/>
      <c r="C21" s="41"/>
    </row>
    <row r="22" spans="2:10" x14ac:dyDescent="0.25">
      <c r="B22" s="41"/>
      <c r="C22" s="41"/>
    </row>
    <row r="23" spans="2:10" x14ac:dyDescent="0.25">
      <c r="B23" s="41"/>
      <c r="C23" s="41"/>
    </row>
    <row r="24" spans="2:10" x14ac:dyDescent="0.25">
      <c r="B24" s="41"/>
      <c r="C24" s="41"/>
    </row>
    <row r="31" spans="2:10" x14ac:dyDescent="0.25">
      <c r="F31" s="109" t="s">
        <v>52</v>
      </c>
      <c r="G31" s="109"/>
      <c r="H31" s="109"/>
      <c r="I31" s="109"/>
      <c r="J31" s="109"/>
    </row>
  </sheetData>
  <mergeCells count="1">
    <mergeCell ref="F31:J31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Q8"/>
  <sheetViews>
    <sheetView zoomScaleNormal="100" workbookViewId="0">
      <selection activeCell="B27" sqref="A27:B31"/>
    </sheetView>
  </sheetViews>
  <sheetFormatPr defaultRowHeight="15" x14ac:dyDescent="0.25"/>
  <sheetData>
    <row r="2" spans="1:17" x14ac:dyDescent="0.25">
      <c r="B2">
        <v>0.625</v>
      </c>
      <c r="C2">
        <v>0.32894736842105299</v>
      </c>
      <c r="D2">
        <v>0.27631578947368401</v>
      </c>
      <c r="E2">
        <v>0.28289473684210498</v>
      </c>
      <c r="F2">
        <v>0.217105263157895</v>
      </c>
      <c r="G2">
        <v>0.20394736842105299</v>
      </c>
      <c r="H2" s="1">
        <v>0.19078947368421101</v>
      </c>
      <c r="I2">
        <v>0.20394736842105299</v>
      </c>
      <c r="J2">
        <v>0.217105263157895</v>
      </c>
      <c r="K2">
        <v>0.269736842105263</v>
      </c>
      <c r="L2">
        <v>0.30263157894736797</v>
      </c>
      <c r="M2">
        <v>0.33552631578947401</v>
      </c>
      <c r="N2">
        <v>0.36842105263157898</v>
      </c>
      <c r="O2">
        <v>0.40789473684210498</v>
      </c>
      <c r="P2">
        <v>0.44736842105263203</v>
      </c>
      <c r="Q2">
        <v>0.49342105263157898</v>
      </c>
    </row>
    <row r="3" spans="1:17" x14ac:dyDescent="0.25">
      <c r="B3">
        <v>1.1497273503712</v>
      </c>
      <c r="C3">
        <v>0.243085211221339</v>
      </c>
      <c r="D3">
        <v>0.111687799750345</v>
      </c>
      <c r="E3">
        <v>6.5698705735497007E-2</v>
      </c>
      <c r="F3">
        <v>5.2558964588397601E-2</v>
      </c>
      <c r="G3">
        <v>5.91288351619473E-2</v>
      </c>
      <c r="H3" s="1">
        <v>5.2558964588397601E-2</v>
      </c>
      <c r="I3">
        <v>5.91288351619473E-2</v>
      </c>
      <c r="J3">
        <v>6.5698705735497007E-2</v>
      </c>
      <c r="K3">
        <v>7.2268576309046706E-2</v>
      </c>
      <c r="L3">
        <v>7.2268576309046706E-2</v>
      </c>
      <c r="M3">
        <v>0.10511792917679499</v>
      </c>
      <c r="N3">
        <v>0.118257670323895</v>
      </c>
      <c r="O3">
        <v>0.137967282044544</v>
      </c>
      <c r="P3">
        <v>0.17738650548584201</v>
      </c>
      <c r="Q3">
        <v>0.21023585835358999</v>
      </c>
    </row>
    <row r="4" spans="1:17" x14ac:dyDescent="0.25">
      <c r="A4" t="s">
        <v>0</v>
      </c>
      <c r="B4">
        <f>B2 * 10</f>
        <v>6.25</v>
      </c>
      <c r="C4">
        <f t="shared" ref="C4:Q4" si="0">C2 * 10</f>
        <v>3.2894736842105301</v>
      </c>
      <c r="D4">
        <f t="shared" si="0"/>
        <v>2.7631578947368403</v>
      </c>
      <c r="E4">
        <f t="shared" si="0"/>
        <v>2.8289473684210495</v>
      </c>
      <c r="F4">
        <f t="shared" si="0"/>
        <v>2.17105263157895</v>
      </c>
      <c r="G4">
        <f t="shared" si="0"/>
        <v>2.0394736842105301</v>
      </c>
      <c r="H4">
        <f t="shared" si="0"/>
        <v>1.9078947368421102</v>
      </c>
      <c r="I4">
        <f t="shared" si="0"/>
        <v>2.0394736842105301</v>
      </c>
      <c r="J4">
        <f t="shared" si="0"/>
        <v>2.17105263157895</v>
      </c>
      <c r="K4">
        <f t="shared" si="0"/>
        <v>2.6973684210526301</v>
      </c>
      <c r="L4">
        <f t="shared" si="0"/>
        <v>3.0263157894736796</v>
      </c>
      <c r="M4">
        <f t="shared" si="0"/>
        <v>3.3552631578947398</v>
      </c>
      <c r="N4">
        <f t="shared" si="0"/>
        <v>3.6842105263157898</v>
      </c>
      <c r="O4">
        <f t="shared" si="0"/>
        <v>4.0789473684210495</v>
      </c>
      <c r="P4">
        <f t="shared" si="0"/>
        <v>4.4736842105263204</v>
      </c>
      <c r="Q4">
        <f t="shared" si="0"/>
        <v>4.9342105263157894</v>
      </c>
    </row>
    <row r="5" spans="1:17" x14ac:dyDescent="0.25">
      <c r="A5" t="s">
        <v>1</v>
      </c>
      <c r="B5">
        <f>B3*10</f>
        <v>11.497273503712</v>
      </c>
      <c r="C5">
        <f t="shared" ref="C5:Q5" si="1">C3*10</f>
        <v>2.4308521122133899</v>
      </c>
      <c r="D5">
        <f t="shared" si="1"/>
        <v>1.11687799750345</v>
      </c>
      <c r="E5">
        <f t="shared" si="1"/>
        <v>0.65698705735497009</v>
      </c>
      <c r="F5">
        <f t="shared" si="1"/>
        <v>0.52558964588397605</v>
      </c>
      <c r="G5">
        <f t="shared" si="1"/>
        <v>0.59128835161947302</v>
      </c>
      <c r="H5">
        <f t="shared" si="1"/>
        <v>0.52558964588397605</v>
      </c>
      <c r="I5">
        <f t="shared" si="1"/>
        <v>0.59128835161947302</v>
      </c>
      <c r="J5">
        <f t="shared" si="1"/>
        <v>0.65698705735497009</v>
      </c>
      <c r="K5">
        <f t="shared" si="1"/>
        <v>0.72268576309046706</v>
      </c>
      <c r="L5">
        <f t="shared" si="1"/>
        <v>0.72268576309046706</v>
      </c>
      <c r="M5">
        <f t="shared" si="1"/>
        <v>1.0511792917679499</v>
      </c>
      <c r="N5">
        <f t="shared" si="1"/>
        <v>1.18257670323895</v>
      </c>
      <c r="O5">
        <f t="shared" si="1"/>
        <v>1.37967282044544</v>
      </c>
      <c r="P5">
        <f t="shared" si="1"/>
        <v>1.7738650548584201</v>
      </c>
      <c r="Q5">
        <f t="shared" si="1"/>
        <v>2.1023585835358998</v>
      </c>
    </row>
    <row r="6" spans="1:17" x14ac:dyDescent="0.25">
      <c r="A6" t="s">
        <v>2</v>
      </c>
      <c r="B6">
        <v>12.285319470948201</v>
      </c>
      <c r="C6">
        <v>9.2123445416858605</v>
      </c>
      <c r="D6">
        <v>7.9686780285582701</v>
      </c>
      <c r="E6">
        <v>7.3698756333486903</v>
      </c>
      <c r="F6">
        <v>7.0145423438836598</v>
      </c>
      <c r="G6" s="1">
        <v>6.7315917615318801</v>
      </c>
      <c r="H6">
        <v>6.7908139764427196</v>
      </c>
      <c r="I6">
        <v>6.9026781601631901</v>
      </c>
      <c r="J6">
        <v>7.2974929262354404</v>
      </c>
      <c r="K6">
        <v>7.4159373560571202</v>
      </c>
      <c r="L6">
        <v>7.5870237546884303</v>
      </c>
      <c r="M6">
        <v>7.7844311377245496</v>
      </c>
      <c r="N6">
        <v>7.8962953214450202</v>
      </c>
      <c r="O6">
        <v>8.04106073567152</v>
      </c>
      <c r="P6">
        <v>8.2318878726064408</v>
      </c>
      <c r="Q6">
        <v>8.6596038691847106</v>
      </c>
    </row>
    <row r="7" spans="1:17" x14ac:dyDescent="0.25">
      <c r="A7" t="s">
        <v>3</v>
      </c>
      <c r="B7">
        <v>21.801789944722302</v>
      </c>
      <c r="C7">
        <v>15.8660173729929</v>
      </c>
      <c r="D7">
        <v>13.931297709923699</v>
      </c>
      <c r="E7">
        <v>13.6220057909976</v>
      </c>
      <c r="F7">
        <v>13.516714924980301</v>
      </c>
      <c r="G7" s="1">
        <v>13.2732297973151</v>
      </c>
      <c r="H7">
        <v>13.5101342458542</v>
      </c>
      <c r="I7">
        <v>13.740458015267199</v>
      </c>
      <c r="J7">
        <v>14.168202158462799</v>
      </c>
      <c r="K7">
        <v>14.7143985259279</v>
      </c>
      <c r="L7">
        <v>14.9183995788365</v>
      </c>
      <c r="M7">
        <v>15.1158199526191</v>
      </c>
      <c r="N7">
        <v>15.300078968149499</v>
      </c>
      <c r="O7">
        <v>15.5304027375625</v>
      </c>
      <c r="P7">
        <v>15.708081073966801</v>
      </c>
      <c r="Q7">
        <v>15.9384048433798</v>
      </c>
    </row>
    <row r="8" spans="1:17" x14ac:dyDescent="0.25">
      <c r="A8" t="s">
        <v>4</v>
      </c>
      <c r="B8">
        <f t="shared" ref="B8:Q8" si="2">AVERAGE(B4:B7)</f>
        <v>12.958595729845626</v>
      </c>
      <c r="C8">
        <f t="shared" si="2"/>
        <v>7.69967192777567</v>
      </c>
      <c r="D8">
        <f t="shared" si="2"/>
        <v>6.4450029076805642</v>
      </c>
      <c r="E8">
        <f t="shared" si="2"/>
        <v>6.1194539625305779</v>
      </c>
      <c r="F8">
        <f t="shared" si="2"/>
        <v>5.8069748865817221</v>
      </c>
      <c r="G8" s="1">
        <f t="shared" si="2"/>
        <v>5.6588958986692459</v>
      </c>
      <c r="H8">
        <f t="shared" si="2"/>
        <v>5.6836081512557515</v>
      </c>
      <c r="I8">
        <f t="shared" si="2"/>
        <v>5.8184745528150987</v>
      </c>
      <c r="J8">
        <f t="shared" si="2"/>
        <v>6.07343369340804</v>
      </c>
      <c r="K8">
        <f t="shared" si="2"/>
        <v>6.3875975165320291</v>
      </c>
      <c r="L8">
        <f t="shared" si="2"/>
        <v>6.563606221522269</v>
      </c>
      <c r="M8">
        <f t="shared" si="2"/>
        <v>6.8266733850015848</v>
      </c>
      <c r="N8">
        <f t="shared" si="2"/>
        <v>7.0157903797873153</v>
      </c>
      <c r="O8">
        <f t="shared" si="2"/>
        <v>7.2575209155251272</v>
      </c>
      <c r="P8">
        <f t="shared" si="2"/>
        <v>7.5468795529894948</v>
      </c>
      <c r="Q8">
        <f t="shared" si="2"/>
        <v>7.9086444556040494</v>
      </c>
    </row>
  </sheetData>
  <pageMargins left="0.7" right="0.7" top="0.75" bottom="0.75" header="0.3" footer="0.3"/>
  <pageSetup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:P24"/>
  <sheetViews>
    <sheetView workbookViewId="0">
      <selection activeCell="J4" sqref="J4"/>
    </sheetView>
  </sheetViews>
  <sheetFormatPr defaultRowHeight="15" x14ac:dyDescent="0.25"/>
  <cols>
    <col min="4" max="10" width="9.140625" style="45"/>
  </cols>
  <sheetData>
    <row r="4" spans="3:10" x14ac:dyDescent="0.25">
      <c r="C4" t="s">
        <v>63</v>
      </c>
      <c r="D4" s="45">
        <v>20.623501199040799</v>
      </c>
      <c r="E4" s="45">
        <v>15.6674660271783</v>
      </c>
      <c r="F4" s="45">
        <v>11.910471622701801</v>
      </c>
      <c r="G4" s="46">
        <v>10.684785504929399</v>
      </c>
      <c r="H4" s="45">
        <v>10.764721556088499</v>
      </c>
      <c r="I4" s="45">
        <v>10.8180122568612</v>
      </c>
      <c r="J4" s="45">
        <v>10.951239008792999</v>
      </c>
    </row>
    <row r="5" spans="3:10" x14ac:dyDescent="0.25">
      <c r="C5" t="s">
        <v>65</v>
      </c>
      <c r="D5" s="45">
        <v>23.644135720010699</v>
      </c>
      <c r="E5" s="45">
        <v>17.7397809243922</v>
      </c>
      <c r="F5" s="45">
        <v>16.804702110606499</v>
      </c>
      <c r="G5" s="45">
        <v>15.842906759284</v>
      </c>
      <c r="H5" s="46">
        <v>14.0528987443227</v>
      </c>
      <c r="I5" s="45">
        <v>14.3200641196901</v>
      </c>
      <c r="J5" s="45">
        <v>14.453646807373801</v>
      </c>
    </row>
    <row r="6" spans="3:10" x14ac:dyDescent="0.25">
      <c r="C6" t="s">
        <v>66</v>
      </c>
      <c r="D6" s="45">
        <v>26.968398500267799</v>
      </c>
      <c r="E6" s="45">
        <v>23.111944295661502</v>
      </c>
      <c r="F6" s="45">
        <v>21.719335832887001</v>
      </c>
      <c r="G6" s="45">
        <v>20.7820032137118</v>
      </c>
      <c r="H6" s="46">
        <v>20.460632029994599</v>
      </c>
      <c r="I6" s="45">
        <v>20.594536689876801</v>
      </c>
      <c r="J6" s="45">
        <v>20.996250669523299</v>
      </c>
    </row>
    <row r="7" spans="3:10" x14ac:dyDescent="0.25">
      <c r="C7" t="s">
        <v>67</v>
      </c>
      <c r="D7" s="45">
        <v>17.926796687149299</v>
      </c>
      <c r="E7" s="45">
        <v>9.6446700507614196</v>
      </c>
      <c r="F7" s="45">
        <v>8.2554100988511898</v>
      </c>
      <c r="G7" s="45">
        <v>7.9615281859470999</v>
      </c>
      <c r="H7" s="45">
        <v>7.2401816724552504</v>
      </c>
      <c r="I7" s="45">
        <v>6.86615014694096</v>
      </c>
      <c r="J7" s="45">
        <v>6.7058509217205504</v>
      </c>
    </row>
    <row r="8" spans="3:10" x14ac:dyDescent="0.25">
      <c r="C8" t="s">
        <v>68</v>
      </c>
      <c r="D8" s="45">
        <v>9.8610368786745095</v>
      </c>
      <c r="E8" s="45">
        <v>6.06627471940139</v>
      </c>
      <c r="F8" s="45">
        <v>4.1154462854088703</v>
      </c>
      <c r="G8" s="45">
        <v>3.7145911277391801</v>
      </c>
      <c r="H8" s="45">
        <v>3.5008017103153399</v>
      </c>
      <c r="I8" s="46">
        <v>3.2870122928915002</v>
      </c>
      <c r="J8" s="45">
        <v>3.3939070016034201</v>
      </c>
    </row>
    <row r="9" spans="3:10" x14ac:dyDescent="0.25">
      <c r="C9" t="s">
        <v>4</v>
      </c>
      <c r="D9" s="45">
        <f>AVERAGE(D4:D8)</f>
        <v>19.80477379702862</v>
      </c>
      <c r="E9" s="45">
        <f t="shared" ref="E9:J9" si="0">AVERAGE(E4:E8)</f>
        <v>14.446027203478963</v>
      </c>
      <c r="F9" s="45">
        <f t="shared" si="0"/>
        <v>12.561073190091072</v>
      </c>
      <c r="G9" s="45">
        <f t="shared" si="0"/>
        <v>11.797162958322298</v>
      </c>
      <c r="H9" s="45">
        <f t="shared" si="0"/>
        <v>11.203847142635277</v>
      </c>
      <c r="I9" s="45">
        <f t="shared" si="0"/>
        <v>11.177155101252112</v>
      </c>
      <c r="J9" s="45">
        <f t="shared" si="0"/>
        <v>11.300178881802816</v>
      </c>
    </row>
    <row r="11" spans="3:10" x14ac:dyDescent="0.25">
      <c r="C11" t="s">
        <v>63</v>
      </c>
      <c r="D11" s="45">
        <v>20.143899999999999</v>
      </c>
      <c r="E11" s="45">
        <v>15.773999999999999</v>
      </c>
      <c r="F11" s="45">
        <v>11.777200000000001</v>
      </c>
      <c r="G11" s="45">
        <v>10.045299999999999</v>
      </c>
      <c r="H11" s="45">
        <v>9.2992299999999997</v>
      </c>
      <c r="I11" s="45">
        <v>8.2600999999999996</v>
      </c>
      <c r="J11" s="45">
        <v>7.9935999999999998</v>
      </c>
    </row>
    <row r="12" spans="3:10" x14ac:dyDescent="0.25">
      <c r="C12" t="s">
        <v>65</v>
      </c>
      <c r="D12">
        <v>23.937999999999999</v>
      </c>
      <c r="E12">
        <v>16.564299999999999</v>
      </c>
      <c r="F12">
        <v>14.3735</v>
      </c>
      <c r="G12">
        <v>12.4232</v>
      </c>
      <c r="H12">
        <v>12.3965</v>
      </c>
      <c r="I12">
        <v>12.8239</v>
      </c>
      <c r="J12">
        <v>13.1713</v>
      </c>
    </row>
    <row r="13" spans="3:10" x14ac:dyDescent="0.25">
      <c r="C13" t="s">
        <v>66</v>
      </c>
      <c r="D13" s="45">
        <v>27.021999999999998</v>
      </c>
      <c r="E13" s="45">
        <v>20.460599999999999</v>
      </c>
      <c r="F13" s="45">
        <v>19.255500000000001</v>
      </c>
      <c r="G13" s="45">
        <v>18.210999999999999</v>
      </c>
      <c r="H13" s="45">
        <v>18.532399999999999</v>
      </c>
      <c r="I13">
        <v>18.210999999999999</v>
      </c>
      <c r="J13">
        <v>18.1843</v>
      </c>
    </row>
    <row r="14" spans="3:10" x14ac:dyDescent="0.25">
      <c r="C14" t="s">
        <v>67</v>
      </c>
      <c r="D14" s="45">
        <v>18.0337</v>
      </c>
      <c r="E14" s="45">
        <v>13.491899999999999</v>
      </c>
      <c r="F14" s="45">
        <v>10.579700000000001</v>
      </c>
      <c r="G14" s="45">
        <v>9.6981000000000002</v>
      </c>
      <c r="H14" s="45">
        <v>9.4042200000000005</v>
      </c>
      <c r="I14">
        <v>8.8431700000000006</v>
      </c>
      <c r="J14">
        <v>8.4424299999999999</v>
      </c>
    </row>
    <row r="15" spans="3:10" x14ac:dyDescent="0.25">
      <c r="C15" t="s">
        <v>68</v>
      </c>
      <c r="D15" s="45">
        <v>10.1015</v>
      </c>
      <c r="E15" s="45">
        <v>4.7300899999999997</v>
      </c>
      <c r="F15" s="45">
        <v>4.1688900000000002</v>
      </c>
      <c r="G15" s="45">
        <v>3.7145899999999998</v>
      </c>
      <c r="H15" s="45">
        <v>3.6611400000000001</v>
      </c>
      <c r="I15">
        <v>3.7413099999999999</v>
      </c>
      <c r="J15">
        <v>3.7680400000000001</v>
      </c>
    </row>
    <row r="16" spans="3:10" x14ac:dyDescent="0.25">
      <c r="C16" t="s">
        <v>4</v>
      </c>
      <c r="D16" s="45">
        <f>AVERAGE(D11:D15)</f>
        <v>19.847819999999999</v>
      </c>
      <c r="E16" s="45">
        <f t="shared" ref="E16:J16" si="1">AVERAGE(E11:E15)</f>
        <v>14.204177999999999</v>
      </c>
      <c r="F16" s="45">
        <f t="shared" si="1"/>
        <v>12.030958</v>
      </c>
      <c r="G16" s="45">
        <f t="shared" si="1"/>
        <v>10.818438</v>
      </c>
      <c r="H16" s="45">
        <f t="shared" si="1"/>
        <v>10.658697999999999</v>
      </c>
      <c r="I16" s="45">
        <f t="shared" si="1"/>
        <v>10.375896000000001</v>
      </c>
      <c r="J16" s="45">
        <f t="shared" si="1"/>
        <v>10.311933999999999</v>
      </c>
    </row>
    <row r="20" spans="5:16" x14ac:dyDescent="0.25">
      <c r="E20"/>
      <c r="K20" s="45"/>
      <c r="L20" s="45"/>
    </row>
    <row r="24" spans="5:16" x14ac:dyDescent="0.25">
      <c r="P24" t="s">
        <v>76</v>
      </c>
    </row>
  </sheetData>
  <pageMargins left="0.7" right="0.7" top="0.75" bottom="0.75" header="0.3" footer="0.3"/>
  <pageSetup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U97"/>
  <sheetViews>
    <sheetView tabSelected="1" topLeftCell="E23" zoomScale="70" zoomScaleNormal="70" workbookViewId="0">
      <selection activeCell="AJ31" sqref="AJ31"/>
    </sheetView>
  </sheetViews>
  <sheetFormatPr defaultRowHeight="15" x14ac:dyDescent="0.25"/>
  <cols>
    <col min="1" max="1" width="17.140625" customWidth="1"/>
  </cols>
  <sheetData>
    <row r="3" spans="1:21" x14ac:dyDescent="0.25">
      <c r="A3" t="s">
        <v>77</v>
      </c>
      <c r="B3" t="s">
        <v>69</v>
      </c>
      <c r="C3">
        <v>10.1372756071806</v>
      </c>
      <c r="D3">
        <v>18.4794086589229</v>
      </c>
      <c r="E3">
        <v>23.125659978880702</v>
      </c>
      <c r="F3">
        <v>31.995776135163698</v>
      </c>
    </row>
    <row r="4" spans="1:21" x14ac:dyDescent="0.25">
      <c r="B4" t="s">
        <v>2</v>
      </c>
      <c r="C4">
        <v>7.3839662447257401</v>
      </c>
      <c r="D4">
        <v>8.7552742616033807</v>
      </c>
      <c r="E4">
        <v>15.400843881856501</v>
      </c>
      <c r="F4">
        <v>20.675105485232098</v>
      </c>
    </row>
    <row r="5" spans="1:21" x14ac:dyDescent="0.25">
      <c r="B5" t="s">
        <v>50</v>
      </c>
      <c r="C5">
        <v>50</v>
      </c>
      <c r="D5">
        <v>75.052631578947398</v>
      </c>
      <c r="E5">
        <v>87.684210526315795</v>
      </c>
      <c r="F5">
        <v>93.684210526315795</v>
      </c>
    </row>
    <row r="6" spans="1:21" x14ac:dyDescent="0.25">
      <c r="B6" t="s">
        <v>46</v>
      </c>
      <c r="C6">
        <v>10.0316789862724</v>
      </c>
      <c r="D6">
        <v>17.3178458289335</v>
      </c>
      <c r="E6">
        <v>23.864836325237601</v>
      </c>
      <c r="F6">
        <v>31.8901795142555</v>
      </c>
    </row>
    <row r="7" spans="1:21" x14ac:dyDescent="0.25">
      <c r="B7" t="s">
        <v>63</v>
      </c>
      <c r="C7">
        <v>6.4210526315789496</v>
      </c>
      <c r="D7">
        <v>8</v>
      </c>
      <c r="E7">
        <v>12.3157894736842</v>
      </c>
      <c r="F7">
        <v>19.789473684210499</v>
      </c>
    </row>
    <row r="8" spans="1:21" x14ac:dyDescent="0.25">
      <c r="B8" t="s">
        <v>65</v>
      </c>
      <c r="C8">
        <v>6.6107030430220401</v>
      </c>
      <c r="D8">
        <v>9.8635886673662103</v>
      </c>
      <c r="E8">
        <v>16.054564533053501</v>
      </c>
      <c r="F8">
        <v>21.825813221406101</v>
      </c>
    </row>
    <row r="9" spans="1:21" x14ac:dyDescent="0.25">
      <c r="B9" t="s">
        <v>64</v>
      </c>
      <c r="C9">
        <v>9.5688748685594103</v>
      </c>
      <c r="D9">
        <v>16.5089379600421</v>
      </c>
      <c r="E9">
        <v>19.5583596214511</v>
      </c>
      <c r="F9">
        <v>26.498422712933799</v>
      </c>
    </row>
    <row r="10" spans="1:21" x14ac:dyDescent="0.25">
      <c r="B10" t="s">
        <v>66</v>
      </c>
      <c r="C10">
        <v>11.4857744994731</v>
      </c>
      <c r="D10">
        <v>14.3308746048472</v>
      </c>
      <c r="E10">
        <v>22.3393045310854</v>
      </c>
      <c r="F10">
        <v>27.291886195995801</v>
      </c>
    </row>
    <row r="11" spans="1:21" x14ac:dyDescent="0.25">
      <c r="B11" t="s">
        <v>67</v>
      </c>
      <c r="C11">
        <v>9.9260823653643104</v>
      </c>
      <c r="D11">
        <v>15.7338965153115</v>
      </c>
      <c r="E11">
        <v>21.119324181626201</v>
      </c>
      <c r="F11">
        <v>27.877507919746598</v>
      </c>
    </row>
    <row r="12" spans="1:21" x14ac:dyDescent="0.25">
      <c r="B12" t="s">
        <v>68</v>
      </c>
      <c r="C12">
        <v>11.6033755274262</v>
      </c>
      <c r="D12">
        <v>18.670886075949401</v>
      </c>
      <c r="E12">
        <v>26.054852320675099</v>
      </c>
      <c r="F12">
        <v>34.915611814346001</v>
      </c>
    </row>
    <row r="13" spans="1:21" x14ac:dyDescent="0.25">
      <c r="B13" s="1" t="s">
        <v>4</v>
      </c>
      <c r="C13" s="1">
        <f>AVERAGE(C3:C12)</f>
        <v>13.316878377360274</v>
      </c>
      <c r="D13" s="1">
        <f>AVERAGE(D3:D12)</f>
        <v>20.271334415192356</v>
      </c>
      <c r="E13" s="1">
        <f>AVERAGE(E3:E12)</f>
        <v>26.751774537386609</v>
      </c>
      <c r="F13" s="1">
        <f>AVERAGE(F3:F12)</f>
        <v>33.644398720960588</v>
      </c>
      <c r="R13">
        <v>13.316878377360274</v>
      </c>
      <c r="S13">
        <v>20.271334415192356</v>
      </c>
      <c r="T13">
        <v>26.751774537386609</v>
      </c>
      <c r="U13">
        <v>33.644398720960588</v>
      </c>
    </row>
    <row r="14" spans="1:21" x14ac:dyDescent="0.25">
      <c r="R14">
        <v>7.2867767335723341</v>
      </c>
      <c r="S14">
        <v>10.138256698247158</v>
      </c>
      <c r="T14">
        <v>18.038578844091735</v>
      </c>
      <c r="U14">
        <v>26.19885309054904</v>
      </c>
    </row>
    <row r="15" spans="1:21" x14ac:dyDescent="0.25">
      <c r="A15" t="s">
        <v>78</v>
      </c>
      <c r="B15" t="s">
        <v>69</v>
      </c>
      <c r="C15">
        <v>8.2278481012658204</v>
      </c>
      <c r="D15">
        <v>9.3881856540084403</v>
      </c>
      <c r="E15">
        <v>13.0801687763713</v>
      </c>
      <c r="F15">
        <v>20.147679324894501</v>
      </c>
      <c r="R15">
        <v>13.152747696275096</v>
      </c>
      <c r="S15">
        <v>17.559907292389671</v>
      </c>
      <c r="T15">
        <v>24.147033468138069</v>
      </c>
      <c r="U15">
        <v>31.841185468944651</v>
      </c>
    </row>
    <row r="16" spans="1:21" x14ac:dyDescent="0.25">
      <c r="B16" t="s">
        <v>2</v>
      </c>
      <c r="C16">
        <v>8.7923728813559308</v>
      </c>
      <c r="D16">
        <v>11.864406779661</v>
      </c>
      <c r="E16">
        <v>22.669491525423702</v>
      </c>
      <c r="F16">
        <v>32.203389830508499</v>
      </c>
      <c r="R16">
        <v>8.7479281315112711</v>
      </c>
      <c r="S16">
        <v>10.848119871372234</v>
      </c>
      <c r="T16">
        <v>17.146160371735164</v>
      </c>
      <c r="U16">
        <v>26.780138220634445</v>
      </c>
    </row>
    <row r="17" spans="1:21" x14ac:dyDescent="0.25">
      <c r="B17" t="s">
        <v>50</v>
      </c>
      <c r="C17">
        <v>16.2790697674419</v>
      </c>
      <c r="D17">
        <v>20.7188160676533</v>
      </c>
      <c r="E17">
        <v>28.541226215644802</v>
      </c>
      <c r="F17">
        <v>33.615221987315003</v>
      </c>
      <c r="R17">
        <v>9.8341779215964245</v>
      </c>
      <c r="S17">
        <v>14.669829384703613</v>
      </c>
      <c r="T17">
        <v>21.17618025008618</v>
      </c>
      <c r="U17">
        <v>28.096779468275429</v>
      </c>
    </row>
    <row r="18" spans="1:21" x14ac:dyDescent="0.25">
      <c r="B18" t="s">
        <v>46</v>
      </c>
      <c r="C18">
        <v>7.3839662447257401</v>
      </c>
      <c r="D18">
        <v>12.763713080168801</v>
      </c>
      <c r="E18">
        <v>23.8396624472574</v>
      </c>
      <c r="F18">
        <v>35.6540084388186</v>
      </c>
      <c r="R18">
        <v>8.7255196096145617</v>
      </c>
      <c r="S18">
        <v>13.446632162003322</v>
      </c>
      <c r="T18">
        <v>20.671093628023772</v>
      </c>
      <c r="U18">
        <v>27.313190415550416</v>
      </c>
    </row>
    <row r="19" spans="1:21" x14ac:dyDescent="0.25">
      <c r="B19" t="s">
        <v>63</v>
      </c>
      <c r="C19">
        <v>5.2742616033755301</v>
      </c>
      <c r="D19">
        <v>7.0675105485232104</v>
      </c>
      <c r="E19">
        <v>14.662447257384001</v>
      </c>
      <c r="F19">
        <v>25.105485232067501</v>
      </c>
      <c r="R19">
        <v>9.8787710227952381</v>
      </c>
      <c r="S19">
        <v>14.109556612388687</v>
      </c>
      <c r="T19">
        <v>20.556414558496037</v>
      </c>
      <c r="U19">
        <v>26.158636619980712</v>
      </c>
    </row>
    <row r="20" spans="1:21" x14ac:dyDescent="0.25">
      <c r="B20" t="s">
        <v>65</v>
      </c>
      <c r="C20">
        <v>8.6864406779661003</v>
      </c>
      <c r="D20">
        <v>9.1101694915254203</v>
      </c>
      <c r="E20">
        <v>18.432203389830502</v>
      </c>
      <c r="F20">
        <v>25</v>
      </c>
      <c r="R20">
        <v>6.6886701106182231</v>
      </c>
      <c r="S20">
        <v>10.19599442018016</v>
      </c>
      <c r="T20">
        <v>17.289063387801672</v>
      </c>
      <c r="U20">
        <v>24.76082629081565</v>
      </c>
    </row>
    <row r="21" spans="1:21" x14ac:dyDescent="0.25">
      <c r="B21" t="s">
        <v>64</v>
      </c>
      <c r="C21">
        <v>1.2671594508975701</v>
      </c>
      <c r="D21">
        <v>2.11193241816262</v>
      </c>
      <c r="E21">
        <v>7.2861668426610402</v>
      </c>
      <c r="F21">
        <v>13.0939809926082</v>
      </c>
    </row>
    <row r="22" spans="1:21" x14ac:dyDescent="0.25">
      <c r="B22" t="s">
        <v>66</v>
      </c>
      <c r="C22">
        <v>5.5848261327713402</v>
      </c>
      <c r="D22">
        <v>7.1654373024235998</v>
      </c>
      <c r="E22">
        <v>14.5416227608008</v>
      </c>
      <c r="F22">
        <v>27.081138040042202</v>
      </c>
      <c r="R22">
        <f t="shared" ref="R22:U29" si="0">100-R13</f>
        <v>86.683121622639732</v>
      </c>
      <c r="S22">
        <f t="shared" si="0"/>
        <v>79.728665584807644</v>
      </c>
      <c r="T22">
        <f t="shared" si="0"/>
        <v>73.248225462613391</v>
      </c>
      <c r="U22">
        <f t="shared" si="0"/>
        <v>66.355601279039405</v>
      </c>
    </row>
    <row r="23" spans="1:21" x14ac:dyDescent="0.25">
      <c r="B23" t="s">
        <v>67</v>
      </c>
      <c r="C23">
        <v>2.43386243386243</v>
      </c>
      <c r="D23">
        <v>8.9947089947090006</v>
      </c>
      <c r="E23">
        <v>17.2486772486773</v>
      </c>
      <c r="F23">
        <v>22.2222222222222</v>
      </c>
      <c r="R23">
        <f t="shared" si="0"/>
        <v>92.713223266427661</v>
      </c>
      <c r="S23">
        <f t="shared" si="0"/>
        <v>89.861743301752838</v>
      </c>
      <c r="T23">
        <f t="shared" si="0"/>
        <v>81.961421155908269</v>
      </c>
      <c r="U23">
        <f t="shared" si="0"/>
        <v>73.801146909450964</v>
      </c>
    </row>
    <row r="24" spans="1:21" x14ac:dyDescent="0.25">
      <c r="B24" t="s">
        <v>68</v>
      </c>
      <c r="C24">
        <v>8.9379600420609897</v>
      </c>
      <c r="D24">
        <v>12.1976866456362</v>
      </c>
      <c r="E24">
        <v>20.084121976866498</v>
      </c>
      <c r="F24">
        <v>27.865404837013699</v>
      </c>
      <c r="R24">
        <f t="shared" si="0"/>
        <v>86.8472523037249</v>
      </c>
      <c r="S24">
        <f t="shared" si="0"/>
        <v>82.440092707610333</v>
      </c>
      <c r="T24">
        <f t="shared" si="0"/>
        <v>75.852966531861938</v>
      </c>
      <c r="U24">
        <f t="shared" si="0"/>
        <v>68.158814531055356</v>
      </c>
    </row>
    <row r="25" spans="1:21" x14ac:dyDescent="0.25">
      <c r="B25" s="1" t="s">
        <v>4</v>
      </c>
      <c r="C25" s="1">
        <f>AVERAGE(C15:C24)</f>
        <v>7.2867767335723341</v>
      </c>
      <c r="D25" s="1">
        <f>AVERAGE(D15:D24)</f>
        <v>10.138256698247158</v>
      </c>
      <c r="E25" s="1">
        <f>AVERAGE(E15:E24)</f>
        <v>18.038578844091735</v>
      </c>
      <c r="F25" s="1">
        <f>AVERAGE(F15:F24)</f>
        <v>26.19885309054904</v>
      </c>
      <c r="R25">
        <f t="shared" si="0"/>
        <v>91.252071868488727</v>
      </c>
      <c r="S25">
        <f t="shared" si="0"/>
        <v>89.151880128627766</v>
      </c>
      <c r="T25">
        <f t="shared" si="0"/>
        <v>82.853839628264836</v>
      </c>
      <c r="U25">
        <f t="shared" si="0"/>
        <v>73.219861779365559</v>
      </c>
    </row>
    <row r="26" spans="1:21" x14ac:dyDescent="0.25">
      <c r="R26">
        <f t="shared" si="0"/>
        <v>90.165822078403579</v>
      </c>
      <c r="S26">
        <f t="shared" si="0"/>
        <v>85.330170615296382</v>
      </c>
      <c r="T26">
        <f t="shared" si="0"/>
        <v>78.823819749913824</v>
      </c>
      <c r="U26">
        <f t="shared" si="0"/>
        <v>71.903220531724571</v>
      </c>
    </row>
    <row r="27" spans="1:21" x14ac:dyDescent="0.25">
      <c r="A27" t="s">
        <v>79</v>
      </c>
      <c r="B27" t="s">
        <v>69</v>
      </c>
      <c r="C27">
        <v>15.8061116965227</v>
      </c>
      <c r="D27">
        <v>22.9715489989463</v>
      </c>
      <c r="E27">
        <v>26.975763962065301</v>
      </c>
      <c r="F27">
        <v>38.777660695468903</v>
      </c>
      <c r="R27">
        <f t="shared" si="0"/>
        <v>91.274480390385435</v>
      </c>
      <c r="S27">
        <f t="shared" si="0"/>
        <v>86.553367837996674</v>
      </c>
      <c r="T27">
        <f t="shared" si="0"/>
        <v>79.328906371976231</v>
      </c>
      <c r="U27">
        <f t="shared" si="0"/>
        <v>72.686809584449577</v>
      </c>
    </row>
    <row r="28" spans="1:21" x14ac:dyDescent="0.25">
      <c r="B28" t="s">
        <v>2</v>
      </c>
      <c r="C28">
        <v>14.5127118644068</v>
      </c>
      <c r="D28">
        <v>20.233050847457601</v>
      </c>
      <c r="E28">
        <v>22.7754237288136</v>
      </c>
      <c r="F28">
        <v>28.495762711864401</v>
      </c>
      <c r="R28">
        <f t="shared" si="0"/>
        <v>90.121228977204765</v>
      </c>
      <c r="S28">
        <f t="shared" si="0"/>
        <v>85.890443387611313</v>
      </c>
      <c r="T28">
        <f t="shared" si="0"/>
        <v>79.443585441503956</v>
      </c>
      <c r="U28">
        <f t="shared" si="0"/>
        <v>73.841363380019288</v>
      </c>
    </row>
    <row r="29" spans="1:21" x14ac:dyDescent="0.25">
      <c r="B29" t="s">
        <v>50</v>
      </c>
      <c r="C29">
        <v>18.604651162790699</v>
      </c>
      <c r="D29">
        <v>24.312896405919702</v>
      </c>
      <c r="E29">
        <v>30.8668076109937</v>
      </c>
      <c r="F29">
        <v>38.0549682875264</v>
      </c>
      <c r="R29">
        <f t="shared" si="0"/>
        <v>93.311329889381781</v>
      </c>
      <c r="S29">
        <f t="shared" si="0"/>
        <v>89.804005579819844</v>
      </c>
      <c r="T29">
        <f t="shared" si="0"/>
        <v>82.710936612198324</v>
      </c>
      <c r="U29">
        <f t="shared" si="0"/>
        <v>75.239173709184342</v>
      </c>
    </row>
    <row r="30" spans="1:21" x14ac:dyDescent="0.25">
      <c r="B30" t="s">
        <v>46</v>
      </c>
      <c r="C30">
        <v>8.9567966280295099</v>
      </c>
      <c r="D30">
        <v>13.382507903055901</v>
      </c>
      <c r="E30">
        <v>21.7070600632244</v>
      </c>
      <c r="F30">
        <v>28.7671232876712</v>
      </c>
      <c r="R30">
        <f>AVERAGE(R22:R29)</f>
        <v>90.296066299582066</v>
      </c>
      <c r="S30">
        <f>AVERAGE(S22:S29)</f>
        <v>86.095046142940348</v>
      </c>
      <c r="T30">
        <f>AVERAGE(T22:T29)</f>
        <v>79.277962619280103</v>
      </c>
      <c r="U30">
        <f>AVERAGE(U22:U29)</f>
        <v>71.900748963036136</v>
      </c>
    </row>
    <row r="31" spans="1:21" x14ac:dyDescent="0.25">
      <c r="B31" t="s">
        <v>63</v>
      </c>
      <c r="C31">
        <v>13.968253968254</v>
      </c>
      <c r="D31">
        <v>16.825396825396801</v>
      </c>
      <c r="E31">
        <v>22.645502645502599</v>
      </c>
      <c r="F31">
        <v>28.3597883597884</v>
      </c>
    </row>
    <row r="32" spans="1:21" x14ac:dyDescent="0.25">
      <c r="B32" t="s">
        <v>65</v>
      </c>
      <c r="C32">
        <v>12.6193001060445</v>
      </c>
      <c r="D32">
        <v>16.7550371155885</v>
      </c>
      <c r="E32">
        <v>27.783669141039201</v>
      </c>
      <c r="F32">
        <v>35.949098621421001</v>
      </c>
    </row>
    <row r="33" spans="1:6" x14ac:dyDescent="0.25">
      <c r="B33" t="s">
        <v>64</v>
      </c>
      <c r="C33">
        <v>9.3121693121693099</v>
      </c>
      <c r="D33">
        <v>11.005291005290999</v>
      </c>
      <c r="E33">
        <v>17.7777777777778</v>
      </c>
      <c r="F33">
        <v>23.8095238095238</v>
      </c>
    </row>
    <row r="34" spans="1:6" x14ac:dyDescent="0.25">
      <c r="B34" t="s">
        <v>66</v>
      </c>
      <c r="C34">
        <v>17.460317460317501</v>
      </c>
      <c r="D34">
        <v>20.211640211640201</v>
      </c>
      <c r="E34">
        <v>26.984126984126998</v>
      </c>
      <c r="F34">
        <v>34.4973544973545</v>
      </c>
    </row>
    <row r="35" spans="1:6" x14ac:dyDescent="0.25">
      <c r="B35" t="s">
        <v>67</v>
      </c>
      <c r="C35">
        <v>8.3421330517423407</v>
      </c>
      <c r="D35">
        <v>12.9883843717001</v>
      </c>
      <c r="E35">
        <v>19.324181626188</v>
      </c>
      <c r="F35">
        <v>31.256599788806799</v>
      </c>
    </row>
    <row r="36" spans="1:6" x14ac:dyDescent="0.25">
      <c r="B36" t="s">
        <v>68</v>
      </c>
      <c r="C36">
        <v>11.9450317124736</v>
      </c>
      <c r="D36">
        <v>16.913319238900598</v>
      </c>
      <c r="E36">
        <v>24.630021141649099</v>
      </c>
      <c r="F36">
        <v>30.443974630021099</v>
      </c>
    </row>
    <row r="37" spans="1:6" x14ac:dyDescent="0.25">
      <c r="B37" s="1" t="s">
        <v>4</v>
      </c>
      <c r="C37" s="1">
        <f>AVERAGE(C27:C36)</f>
        <v>13.152747696275096</v>
      </c>
      <c r="D37" s="1">
        <f>AVERAGE(D27:D36)</f>
        <v>17.559907292389671</v>
      </c>
      <c r="E37" s="1">
        <f>AVERAGE(E27:E36)</f>
        <v>24.147033468138069</v>
      </c>
      <c r="F37" s="1">
        <f>AVERAGE(F27:F36)</f>
        <v>31.841185468944651</v>
      </c>
    </row>
    <row r="39" spans="1:6" x14ac:dyDescent="0.25">
      <c r="A39" t="s">
        <v>80</v>
      </c>
      <c r="B39" t="s">
        <v>69</v>
      </c>
      <c r="C39">
        <v>5.1578947368421098</v>
      </c>
      <c r="D39">
        <v>8.4210526315789505</v>
      </c>
      <c r="E39">
        <v>10.9473684210526</v>
      </c>
      <c r="F39">
        <v>20.210526315789501</v>
      </c>
    </row>
    <row r="40" spans="1:6" x14ac:dyDescent="0.25">
      <c r="B40" t="s">
        <v>2</v>
      </c>
      <c r="C40">
        <v>14.1798941798942</v>
      </c>
      <c r="D40">
        <v>15.343915343915301</v>
      </c>
      <c r="E40">
        <v>24.126984126984102</v>
      </c>
      <c r="F40">
        <v>33.544973544973502</v>
      </c>
    </row>
    <row r="41" spans="1:6" x14ac:dyDescent="0.25">
      <c r="B41" t="s">
        <v>50</v>
      </c>
      <c r="C41">
        <v>9.6944151738672293</v>
      </c>
      <c r="D41">
        <v>11.2750263435195</v>
      </c>
      <c r="E41">
        <v>19.388830347734501</v>
      </c>
      <c r="F41">
        <v>30.347734457323501</v>
      </c>
    </row>
    <row r="42" spans="1:6" x14ac:dyDescent="0.25">
      <c r="B42" t="s">
        <v>46</v>
      </c>
      <c r="C42">
        <v>2.43386243386243</v>
      </c>
      <c r="D42">
        <v>2.9629629629629601</v>
      </c>
      <c r="E42">
        <v>9.3121693121693099</v>
      </c>
      <c r="F42">
        <v>17.7777777777778</v>
      </c>
    </row>
    <row r="43" spans="1:6" x14ac:dyDescent="0.25">
      <c r="B43" t="s">
        <v>63</v>
      </c>
      <c r="C43">
        <v>8.70020964360587</v>
      </c>
      <c r="D43">
        <v>9.4339622641509404</v>
      </c>
      <c r="E43">
        <v>17.085953878406698</v>
      </c>
      <c r="F43">
        <v>24.633123689727501</v>
      </c>
    </row>
    <row r="44" spans="1:6" x14ac:dyDescent="0.25">
      <c r="B44" t="s">
        <v>65</v>
      </c>
      <c r="C44">
        <v>12.421052631578901</v>
      </c>
      <c r="D44">
        <v>13.578947368421099</v>
      </c>
      <c r="E44">
        <v>21.3684210526316</v>
      </c>
      <c r="F44">
        <v>34.105263157894697</v>
      </c>
    </row>
    <row r="45" spans="1:6" x14ac:dyDescent="0.25">
      <c r="B45" t="s">
        <v>64</v>
      </c>
      <c r="C45">
        <v>5.4968287526427098</v>
      </c>
      <c r="D45">
        <v>6.1310782241014801</v>
      </c>
      <c r="E45">
        <v>8.8794926004228305</v>
      </c>
      <c r="F45">
        <v>18.393234672304398</v>
      </c>
    </row>
    <row r="46" spans="1:6" x14ac:dyDescent="0.25">
      <c r="B46" t="s">
        <v>66</v>
      </c>
      <c r="C46">
        <v>10.982048574445599</v>
      </c>
      <c r="D46">
        <v>15.311510031678999</v>
      </c>
      <c r="E46">
        <v>22.280887011615601</v>
      </c>
      <c r="F46">
        <v>30.834213305174199</v>
      </c>
    </row>
    <row r="47" spans="1:6" x14ac:dyDescent="0.25">
      <c r="B47" t="s">
        <v>67</v>
      </c>
      <c r="C47">
        <v>6.0190073917634601</v>
      </c>
      <c r="D47">
        <v>11.5100316789863</v>
      </c>
      <c r="E47">
        <v>20.168954593453002</v>
      </c>
      <c r="F47">
        <v>30.3062302006336</v>
      </c>
    </row>
    <row r="48" spans="1:6" x14ac:dyDescent="0.25">
      <c r="B48" t="s">
        <v>68</v>
      </c>
      <c r="C48">
        <v>12.3940677966102</v>
      </c>
      <c r="D48">
        <v>14.5127118644068</v>
      </c>
      <c r="E48">
        <v>17.902542372881399</v>
      </c>
      <c r="F48">
        <v>27.6483050847458</v>
      </c>
    </row>
    <row r="49" spans="1:6" x14ac:dyDescent="0.25">
      <c r="B49" s="1" t="s">
        <v>4</v>
      </c>
      <c r="C49" s="1">
        <f>AVERAGE(C39:C48)</f>
        <v>8.7479281315112711</v>
      </c>
      <c r="D49" s="1">
        <f>AVERAGE(D39:D48)</f>
        <v>10.848119871372234</v>
      </c>
      <c r="E49" s="1">
        <f>AVERAGE(E39:E48)</f>
        <v>17.146160371735164</v>
      </c>
      <c r="F49" s="1">
        <f>AVERAGE(F39:F48)</f>
        <v>26.780138220634445</v>
      </c>
    </row>
    <row r="51" spans="1:6" x14ac:dyDescent="0.25">
      <c r="A51" t="s">
        <v>81</v>
      </c>
      <c r="B51" t="s">
        <v>69</v>
      </c>
      <c r="C51">
        <v>7.2861668426610402</v>
      </c>
      <c r="D51">
        <v>14.4667370644139</v>
      </c>
      <c r="E51">
        <v>18.373812038014801</v>
      </c>
      <c r="F51">
        <v>25.554382259767699</v>
      </c>
    </row>
    <row r="52" spans="1:6" x14ac:dyDescent="0.25">
      <c r="B52" t="s">
        <v>2</v>
      </c>
      <c r="C52">
        <v>18.471337579617799</v>
      </c>
      <c r="D52">
        <v>22.0806794055202</v>
      </c>
      <c r="E52">
        <v>28.025477707006399</v>
      </c>
      <c r="F52">
        <v>35.456475583864098</v>
      </c>
    </row>
    <row r="53" spans="1:6" x14ac:dyDescent="0.25">
      <c r="B53" t="s">
        <v>50</v>
      </c>
      <c r="C53">
        <v>13.756613756613801</v>
      </c>
      <c r="D53">
        <v>14.814814814814801</v>
      </c>
      <c r="E53">
        <v>21.587301587301599</v>
      </c>
      <c r="F53">
        <v>25.0793650793651</v>
      </c>
    </row>
    <row r="54" spans="1:6" x14ac:dyDescent="0.25">
      <c r="B54" t="s">
        <v>46</v>
      </c>
      <c r="C54">
        <v>8.8701161562830002</v>
      </c>
      <c r="D54">
        <v>16.050686378035898</v>
      </c>
      <c r="E54">
        <v>25.343189017951399</v>
      </c>
      <c r="F54">
        <v>33.896515311510001</v>
      </c>
    </row>
    <row r="55" spans="1:6" x14ac:dyDescent="0.25">
      <c r="B55" t="s">
        <v>63</v>
      </c>
      <c r="C55">
        <v>7.1805702217528999</v>
      </c>
      <c r="D55">
        <v>8.3421330517423407</v>
      </c>
      <c r="E55">
        <v>14.1499472016895</v>
      </c>
      <c r="F55">
        <v>19.746568109820501</v>
      </c>
    </row>
    <row r="56" spans="1:6" x14ac:dyDescent="0.25">
      <c r="B56" t="s">
        <v>65</v>
      </c>
      <c r="C56">
        <v>10.3703703703704</v>
      </c>
      <c r="D56">
        <v>15.8730158730159</v>
      </c>
      <c r="E56">
        <v>18.624338624338598</v>
      </c>
      <c r="F56">
        <v>26.984126984126998</v>
      </c>
    </row>
    <row r="57" spans="1:6" x14ac:dyDescent="0.25">
      <c r="B57" t="s">
        <v>64</v>
      </c>
      <c r="C57">
        <v>4.7619047619047601</v>
      </c>
      <c r="D57">
        <v>8.1481481481481506</v>
      </c>
      <c r="E57">
        <v>12.2751322751323</v>
      </c>
      <c r="F57">
        <v>18.095238095238098</v>
      </c>
    </row>
    <row r="58" spans="1:6" x14ac:dyDescent="0.25">
      <c r="B58" t="s">
        <v>66</v>
      </c>
      <c r="C58">
        <v>14.9048625792812</v>
      </c>
      <c r="D58">
        <v>16.701902748414401</v>
      </c>
      <c r="E58">
        <v>23.890063424947101</v>
      </c>
      <c r="F58">
        <v>29.2811839323467</v>
      </c>
    </row>
    <row r="59" spans="1:6" x14ac:dyDescent="0.25">
      <c r="B59" t="s">
        <v>67</v>
      </c>
      <c r="C59">
        <v>2.8451001053740801</v>
      </c>
      <c r="D59">
        <v>9.1675447839831392</v>
      </c>
      <c r="E59">
        <v>17.913593256058999</v>
      </c>
      <c r="F59">
        <v>30.2423603793467</v>
      </c>
    </row>
    <row r="60" spans="1:6" x14ac:dyDescent="0.25">
      <c r="B60" t="s">
        <v>68</v>
      </c>
      <c r="C60">
        <v>9.8947368421052602</v>
      </c>
      <c r="D60">
        <v>21.052631578947398</v>
      </c>
      <c r="E60">
        <v>31.578947368421101</v>
      </c>
      <c r="F60">
        <v>36.631578947368403</v>
      </c>
    </row>
    <row r="61" spans="1:6" x14ac:dyDescent="0.25">
      <c r="B61" s="1" t="s">
        <v>4</v>
      </c>
      <c r="C61" s="1">
        <f>AVERAGE(C51:C60)</f>
        <v>9.8341779215964245</v>
      </c>
      <c r="D61" s="1">
        <f>AVERAGE(D51:D60)</f>
        <v>14.669829384703613</v>
      </c>
      <c r="E61" s="1">
        <f>AVERAGE(E51:E60)</f>
        <v>21.17618025008618</v>
      </c>
      <c r="F61" s="1">
        <f>AVERAGE(F51:F60)</f>
        <v>28.096779468275429</v>
      </c>
    </row>
    <row r="63" spans="1:6" x14ac:dyDescent="0.25">
      <c r="A63" t="s">
        <v>82</v>
      </c>
      <c r="B63" t="s">
        <v>69</v>
      </c>
      <c r="C63">
        <v>7.3761854583772397</v>
      </c>
      <c r="D63">
        <v>13.9093782929399</v>
      </c>
      <c r="E63">
        <v>20.126448893572199</v>
      </c>
      <c r="F63">
        <v>25.7112750263435</v>
      </c>
    </row>
    <row r="64" spans="1:6" x14ac:dyDescent="0.25">
      <c r="B64" t="s">
        <v>2</v>
      </c>
      <c r="C64">
        <v>17.970401691331901</v>
      </c>
      <c r="D64">
        <v>23.150105708245199</v>
      </c>
      <c r="E64">
        <v>27.167019027484098</v>
      </c>
      <c r="F64">
        <v>34.672304439746298</v>
      </c>
    </row>
    <row r="65" spans="1:6" x14ac:dyDescent="0.25">
      <c r="B65" t="s">
        <v>50</v>
      </c>
      <c r="C65">
        <v>9.8204857444561799</v>
      </c>
      <c r="D65">
        <v>12.6715945089757</v>
      </c>
      <c r="E65">
        <v>22.808870116156299</v>
      </c>
      <c r="F65">
        <v>30.0950369588173</v>
      </c>
    </row>
    <row r="66" spans="1:6" x14ac:dyDescent="0.25">
      <c r="B66" t="s">
        <v>46</v>
      </c>
      <c r="C66">
        <v>4.44444444444445</v>
      </c>
      <c r="D66">
        <v>10.3703703703704</v>
      </c>
      <c r="E66">
        <v>17.566137566137598</v>
      </c>
      <c r="F66">
        <v>25.291005291005298</v>
      </c>
    </row>
    <row r="67" spans="1:6" x14ac:dyDescent="0.25">
      <c r="B67" t="s">
        <v>63</v>
      </c>
      <c r="C67">
        <v>4.9473684210526301</v>
      </c>
      <c r="D67">
        <v>7.7894736842105301</v>
      </c>
      <c r="E67">
        <v>13.473684210526301</v>
      </c>
      <c r="F67">
        <v>22.105263157894701</v>
      </c>
    </row>
    <row r="68" spans="1:6" x14ac:dyDescent="0.25">
      <c r="B68" t="s">
        <v>65</v>
      </c>
      <c r="C68">
        <v>10.676532769555999</v>
      </c>
      <c r="D68">
        <v>13.3192389006343</v>
      </c>
      <c r="E68">
        <v>23.255813953488399</v>
      </c>
      <c r="F68">
        <v>31.818181818181799</v>
      </c>
    </row>
    <row r="69" spans="1:6" x14ac:dyDescent="0.25">
      <c r="B69" t="s">
        <v>64</v>
      </c>
      <c r="C69">
        <v>0.84477296726504802</v>
      </c>
      <c r="D69">
        <v>2.3231256599788801</v>
      </c>
      <c r="E69">
        <v>5.9134107708553296</v>
      </c>
      <c r="F69">
        <v>8.3421330517423407</v>
      </c>
    </row>
    <row r="70" spans="1:6" x14ac:dyDescent="0.25">
      <c r="B70" t="s">
        <v>66</v>
      </c>
      <c r="C70">
        <v>11.1111111111111</v>
      </c>
      <c r="D70">
        <v>17.037037037036999</v>
      </c>
      <c r="E70">
        <v>26.984126984126998</v>
      </c>
      <c r="F70">
        <v>30.793650793650801</v>
      </c>
    </row>
    <row r="71" spans="1:6" x14ac:dyDescent="0.25">
      <c r="B71" t="s">
        <v>67</v>
      </c>
      <c r="C71">
        <v>9.9051633298208603</v>
      </c>
      <c r="D71">
        <v>17.070600632244499</v>
      </c>
      <c r="E71">
        <v>25.605900948366699</v>
      </c>
      <c r="F71">
        <v>33.403582718651201</v>
      </c>
    </row>
    <row r="72" spans="1:6" x14ac:dyDescent="0.25">
      <c r="B72" t="s">
        <v>68</v>
      </c>
      <c r="C72">
        <v>10.158730158730201</v>
      </c>
      <c r="D72">
        <v>16.825396825396801</v>
      </c>
      <c r="E72">
        <v>23.8095238095238</v>
      </c>
      <c r="F72">
        <v>30.899470899470899</v>
      </c>
    </row>
    <row r="73" spans="1:6" x14ac:dyDescent="0.25">
      <c r="B73" s="1" t="s">
        <v>4</v>
      </c>
      <c r="C73" s="1">
        <f>AVERAGE(C63:C72)</f>
        <v>8.7255196096145617</v>
      </c>
      <c r="D73" s="1">
        <f>AVERAGE(D63:D72)</f>
        <v>13.446632162003322</v>
      </c>
      <c r="E73" s="1">
        <f>AVERAGE(E63:E72)</f>
        <v>20.671093628023772</v>
      </c>
      <c r="F73" s="1">
        <f>AVERAGE(F63:F72)</f>
        <v>27.313190415550416</v>
      </c>
    </row>
    <row r="75" spans="1:6" x14ac:dyDescent="0.25">
      <c r="A75" t="s">
        <v>83</v>
      </c>
      <c r="B75" t="s">
        <v>69</v>
      </c>
      <c r="C75">
        <v>10.642781875658599</v>
      </c>
      <c r="D75">
        <v>17.281348788198098</v>
      </c>
      <c r="E75">
        <v>22.550052687038999</v>
      </c>
      <c r="F75">
        <v>27.186512118018999</v>
      </c>
    </row>
    <row r="76" spans="1:6" x14ac:dyDescent="0.25">
      <c r="B76" t="s">
        <v>2</v>
      </c>
      <c r="C76">
        <v>11.216931216931201</v>
      </c>
      <c r="D76">
        <v>14.603174603174599</v>
      </c>
      <c r="E76">
        <v>21.269841269841301</v>
      </c>
      <c r="F76">
        <v>27.407407407407401</v>
      </c>
    </row>
    <row r="77" spans="1:6" x14ac:dyDescent="0.25">
      <c r="B77" t="s">
        <v>50</v>
      </c>
      <c r="C77">
        <v>14.3308746048472</v>
      </c>
      <c r="D77">
        <v>21.496311907270801</v>
      </c>
      <c r="E77">
        <v>25.7112750263435</v>
      </c>
      <c r="F77">
        <v>29.504741833509001</v>
      </c>
    </row>
    <row r="78" spans="1:6" x14ac:dyDescent="0.25">
      <c r="B78" t="s">
        <v>46</v>
      </c>
      <c r="C78">
        <v>6.2433862433862402</v>
      </c>
      <c r="D78">
        <v>8.8888888888888893</v>
      </c>
      <c r="E78">
        <v>21.058201058201099</v>
      </c>
      <c r="F78">
        <v>27.089947089947099</v>
      </c>
    </row>
    <row r="79" spans="1:6" x14ac:dyDescent="0.25">
      <c r="B79" t="s">
        <v>63</v>
      </c>
      <c r="C79">
        <v>4.9525816649104302</v>
      </c>
      <c r="D79">
        <v>8.1138040042149608</v>
      </c>
      <c r="E79">
        <v>15.068493150684899</v>
      </c>
      <c r="F79">
        <v>22.3393045310854</v>
      </c>
    </row>
    <row r="80" spans="1:6" x14ac:dyDescent="0.25">
      <c r="B80" t="s">
        <v>65</v>
      </c>
      <c r="C80">
        <v>7.6680672268907601</v>
      </c>
      <c r="D80">
        <v>10.3991596638655</v>
      </c>
      <c r="E80">
        <v>20.7983193277311</v>
      </c>
      <c r="F80">
        <v>29.306722689075599</v>
      </c>
    </row>
    <row r="81" spans="1:6" x14ac:dyDescent="0.25">
      <c r="B81" t="s">
        <v>64</v>
      </c>
      <c r="C81">
        <v>5.2854122621564503</v>
      </c>
      <c r="D81">
        <v>6.9767441860465098</v>
      </c>
      <c r="E81">
        <v>11.8393234672304</v>
      </c>
      <c r="F81">
        <v>16.2790697674419</v>
      </c>
    </row>
    <row r="82" spans="1:6" x14ac:dyDescent="0.25">
      <c r="B82" t="s">
        <v>66</v>
      </c>
      <c r="C82">
        <v>13.3192389006343</v>
      </c>
      <c r="D82">
        <v>16.596194503171201</v>
      </c>
      <c r="E82">
        <v>21.9873150105708</v>
      </c>
      <c r="F82">
        <v>26.4270613107822</v>
      </c>
    </row>
    <row r="83" spans="1:6" x14ac:dyDescent="0.25">
      <c r="B83" t="s">
        <v>67</v>
      </c>
      <c r="C83">
        <v>8.9379600420609897</v>
      </c>
      <c r="D83">
        <v>13.459516298633</v>
      </c>
      <c r="E83">
        <v>18.191377497371199</v>
      </c>
      <c r="F83">
        <v>22.818086225026299</v>
      </c>
    </row>
    <row r="84" spans="1:6" x14ac:dyDescent="0.25">
      <c r="B84" t="s">
        <v>68</v>
      </c>
      <c r="C84">
        <v>16.1904761904762</v>
      </c>
      <c r="D84">
        <v>23.2804232804233</v>
      </c>
      <c r="E84">
        <v>27.089947089947099</v>
      </c>
      <c r="F84">
        <v>33.227513227513199</v>
      </c>
    </row>
    <row r="85" spans="1:6" x14ac:dyDescent="0.25">
      <c r="B85" s="1" t="s">
        <v>4</v>
      </c>
      <c r="C85" s="1">
        <f>AVERAGE(C75:C84)</f>
        <v>9.8787710227952381</v>
      </c>
      <c r="D85" s="1">
        <f>AVERAGE(D75:D84)</f>
        <v>14.109556612388687</v>
      </c>
      <c r="E85" s="1">
        <f>AVERAGE(E75:E84)</f>
        <v>20.556414558496037</v>
      </c>
      <c r="F85" s="1">
        <f>AVERAGE(F75:F84)</f>
        <v>26.158636619980712</v>
      </c>
    </row>
    <row r="87" spans="1:6" x14ac:dyDescent="0.25">
      <c r="A87" t="s">
        <v>84</v>
      </c>
      <c r="B87" t="s">
        <v>69</v>
      </c>
      <c r="C87">
        <v>8.6134453781512601</v>
      </c>
      <c r="D87">
        <v>14.075630252100799</v>
      </c>
      <c r="E87">
        <v>18.592436974789901</v>
      </c>
      <c r="F87">
        <v>27.626050420168099</v>
      </c>
    </row>
    <row r="88" spans="1:6" x14ac:dyDescent="0.25">
      <c r="B88" t="s">
        <v>2</v>
      </c>
      <c r="C88">
        <v>6.1310782241014801</v>
      </c>
      <c r="D88">
        <v>9.5137420718816106</v>
      </c>
      <c r="E88">
        <v>15.3276955602537</v>
      </c>
      <c r="F88">
        <v>24.8414376321353</v>
      </c>
    </row>
    <row r="89" spans="1:6" x14ac:dyDescent="0.25">
      <c r="B89" t="s">
        <v>50</v>
      </c>
      <c r="C89">
        <v>8.0508474576271194</v>
      </c>
      <c r="D89">
        <v>12.1822033898305</v>
      </c>
      <c r="E89">
        <v>20.5508474576271</v>
      </c>
      <c r="F89">
        <v>24.470338983050802</v>
      </c>
    </row>
    <row r="90" spans="1:6" x14ac:dyDescent="0.25">
      <c r="B90" t="s">
        <v>46</v>
      </c>
      <c r="C90">
        <v>7.0899470899470902</v>
      </c>
      <c r="D90">
        <v>9.8412698412698401</v>
      </c>
      <c r="E90">
        <v>17.883597883597901</v>
      </c>
      <c r="F90">
        <v>25.396825396825399</v>
      </c>
    </row>
    <row r="91" spans="1:6" x14ac:dyDescent="0.25">
      <c r="B91" t="s">
        <v>63</v>
      </c>
      <c r="C91">
        <v>7.0675105485232104</v>
      </c>
      <c r="D91">
        <v>7.7004219409282699</v>
      </c>
      <c r="E91">
        <v>12.974683544303801</v>
      </c>
      <c r="F91">
        <v>18.354430379746798</v>
      </c>
    </row>
    <row r="92" spans="1:6" x14ac:dyDescent="0.25">
      <c r="B92" t="s">
        <v>65</v>
      </c>
      <c r="C92">
        <v>2.6399155227032698</v>
      </c>
      <c r="D92">
        <v>6.1246040126715897</v>
      </c>
      <c r="E92">
        <v>16.261879619852198</v>
      </c>
      <c r="F92">
        <v>25.237592397043301</v>
      </c>
    </row>
    <row r="93" spans="1:6" x14ac:dyDescent="0.25">
      <c r="B93" t="s">
        <v>64</v>
      </c>
      <c r="C93">
        <v>3.06553911205074</v>
      </c>
      <c r="D93">
        <v>5.7082452431289603</v>
      </c>
      <c r="E93">
        <v>10.8879492600423</v>
      </c>
      <c r="F93">
        <v>18.816067653276999</v>
      </c>
    </row>
    <row r="94" spans="1:6" x14ac:dyDescent="0.25">
      <c r="B94" t="s">
        <v>66</v>
      </c>
      <c r="C94">
        <v>6.9915254237288096</v>
      </c>
      <c r="D94">
        <v>8.0508474576271194</v>
      </c>
      <c r="E94">
        <v>16.5254237288136</v>
      </c>
      <c r="F94">
        <v>22.9872881355932</v>
      </c>
    </row>
    <row r="95" spans="1:6" x14ac:dyDescent="0.25">
      <c r="B95" t="s">
        <v>67</v>
      </c>
      <c r="C95">
        <v>7.2263549415515396</v>
      </c>
      <c r="D95">
        <v>12.0085015940489</v>
      </c>
      <c r="E95">
        <v>18.4909670563231</v>
      </c>
      <c r="F95">
        <v>28.0552603613177</v>
      </c>
    </row>
    <row r="96" spans="1:6" x14ac:dyDescent="0.25">
      <c r="B96" t="s">
        <v>68</v>
      </c>
      <c r="C96">
        <v>10.010537407797701</v>
      </c>
      <c r="D96">
        <v>16.754478398313999</v>
      </c>
      <c r="E96">
        <v>25.3951527924131</v>
      </c>
      <c r="F96">
        <v>31.8229715489989</v>
      </c>
    </row>
    <row r="97" spans="2:6" x14ac:dyDescent="0.25">
      <c r="B97" s="1" t="s">
        <v>4</v>
      </c>
      <c r="C97" s="1">
        <f>AVERAGE(C87:C96)</f>
        <v>6.6886701106182231</v>
      </c>
      <c r="D97" s="1">
        <f>AVERAGE(D87:D96)</f>
        <v>10.19599442018016</v>
      </c>
      <c r="E97" s="1">
        <f>AVERAGE(E87:E96)</f>
        <v>17.289063387801672</v>
      </c>
      <c r="F97" s="1">
        <f>AVERAGE(F87:F96)</f>
        <v>24.76082629081565</v>
      </c>
    </row>
  </sheetData>
  <pageMargins left="0.7" right="0.7" top="0.75" bottom="0.75" header="0.3" footer="0.3"/>
  <pageSetup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7:O35"/>
  <sheetViews>
    <sheetView zoomScale="70" zoomScaleNormal="70" workbookViewId="0">
      <selection activeCell="T30" sqref="T30"/>
    </sheetView>
  </sheetViews>
  <sheetFormatPr defaultRowHeight="15" x14ac:dyDescent="0.25"/>
  <sheetData>
    <row r="7" spans="3:9" x14ac:dyDescent="0.25">
      <c r="C7" s="21"/>
      <c r="D7" s="21"/>
      <c r="E7" s="21"/>
      <c r="F7" s="21"/>
      <c r="G7" s="21"/>
      <c r="H7" s="21"/>
      <c r="I7" s="21"/>
    </row>
    <row r="8" spans="3:9" x14ac:dyDescent="0.25">
      <c r="C8" s="21"/>
      <c r="D8" s="21"/>
      <c r="E8" s="21"/>
      <c r="F8" s="21"/>
      <c r="G8" s="21"/>
      <c r="H8" s="21"/>
      <c r="I8" s="21"/>
    </row>
    <row r="9" spans="3:9" x14ac:dyDescent="0.25">
      <c r="C9" s="21"/>
      <c r="D9" s="21"/>
      <c r="E9" s="21"/>
      <c r="F9" s="21"/>
      <c r="G9" s="21"/>
      <c r="H9" s="21"/>
      <c r="I9" s="21"/>
    </row>
    <row r="10" spans="3:9" x14ac:dyDescent="0.25">
      <c r="C10" s="21"/>
      <c r="D10" s="21"/>
      <c r="E10" s="21"/>
      <c r="F10" s="21"/>
      <c r="G10" s="21"/>
      <c r="H10" s="21"/>
      <c r="I10" s="21"/>
    </row>
    <row r="11" spans="3:9" x14ac:dyDescent="0.25">
      <c r="C11" s="21"/>
      <c r="D11" s="21"/>
      <c r="E11" s="21"/>
      <c r="F11" s="21"/>
      <c r="G11" s="21"/>
      <c r="H11" s="21"/>
      <c r="I11" s="21"/>
    </row>
    <row r="12" spans="3:9" x14ac:dyDescent="0.25">
      <c r="C12" s="21"/>
      <c r="D12" s="21"/>
      <c r="E12" s="21"/>
      <c r="F12" s="21"/>
      <c r="G12" s="21"/>
      <c r="H12" s="21"/>
      <c r="I12" s="21"/>
    </row>
    <row r="13" spans="3:9" x14ac:dyDescent="0.25">
      <c r="C13" s="21"/>
      <c r="D13" s="21"/>
      <c r="E13" s="21"/>
      <c r="F13" s="21"/>
      <c r="G13" s="21"/>
      <c r="H13" s="21"/>
      <c r="I13" s="21"/>
    </row>
    <row r="14" spans="3:9" x14ac:dyDescent="0.25">
      <c r="C14" s="21"/>
      <c r="D14" s="21"/>
      <c r="E14" s="21"/>
      <c r="F14" s="21"/>
      <c r="G14" s="21"/>
      <c r="H14" s="21"/>
      <c r="I14" s="21"/>
    </row>
    <row r="15" spans="3:9" x14ac:dyDescent="0.25">
      <c r="C15" s="21"/>
      <c r="D15" s="21"/>
      <c r="E15" s="21"/>
      <c r="F15" s="21"/>
      <c r="G15" s="21"/>
      <c r="H15" s="21"/>
      <c r="I15" s="21"/>
    </row>
    <row r="16" spans="3:9" x14ac:dyDescent="0.25">
      <c r="C16" s="21"/>
      <c r="D16" s="21"/>
      <c r="E16" s="21"/>
      <c r="F16" s="21"/>
      <c r="G16" s="21"/>
      <c r="H16" s="21"/>
      <c r="I16" s="21"/>
    </row>
    <row r="17" spans="1:15" x14ac:dyDescent="0.25">
      <c r="C17" s="21"/>
      <c r="D17" s="21"/>
      <c r="E17" s="21"/>
      <c r="F17" s="21"/>
      <c r="G17" s="21"/>
      <c r="H17" s="21"/>
      <c r="I17" s="21"/>
    </row>
    <row r="18" spans="1:15" x14ac:dyDescent="0.25">
      <c r="C18" s="21"/>
      <c r="D18" s="21"/>
      <c r="E18" s="21"/>
      <c r="F18" s="21"/>
      <c r="G18" s="21"/>
      <c r="H18" s="21"/>
      <c r="I18" s="21"/>
    </row>
    <row r="19" spans="1:15" x14ac:dyDescent="0.25">
      <c r="C19" s="21"/>
      <c r="D19" s="21"/>
      <c r="E19" s="21"/>
      <c r="F19" s="21"/>
      <c r="G19" s="21"/>
      <c r="H19" s="21"/>
      <c r="I19" s="21"/>
    </row>
    <row r="20" spans="1:15" x14ac:dyDescent="0.25">
      <c r="C20" s="21"/>
      <c r="D20" s="21"/>
      <c r="E20" s="21"/>
      <c r="F20" s="21"/>
      <c r="G20" s="21"/>
      <c r="H20" s="21"/>
      <c r="I20" s="21"/>
    </row>
    <row r="21" spans="1:15" x14ac:dyDescent="0.25">
      <c r="C21" s="21"/>
      <c r="D21" s="21"/>
      <c r="E21" s="21"/>
      <c r="F21" s="21"/>
      <c r="G21" s="21"/>
      <c r="H21" s="21"/>
      <c r="I21" s="21"/>
    </row>
    <row r="22" spans="1:15" x14ac:dyDescent="0.25">
      <c r="A22" s="21"/>
      <c r="B22" s="21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</row>
    <row r="23" spans="1:15" x14ac:dyDescent="0.25">
      <c r="A23" s="21"/>
      <c r="B23" s="21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</row>
    <row r="24" spans="1:15" x14ac:dyDescent="0.25">
      <c r="A24" s="21"/>
      <c r="B24" s="21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</row>
    <row r="25" spans="1:15" x14ac:dyDescent="0.25">
      <c r="A25" s="21"/>
      <c r="B25" s="21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</row>
    <row r="26" spans="1:15" x14ac:dyDescent="0.25">
      <c r="A26" s="21"/>
      <c r="B26" s="21"/>
      <c r="C26" s="21"/>
      <c r="D26" s="21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1"/>
    </row>
    <row r="27" spans="1:15" x14ac:dyDescent="0.25">
      <c r="A27" s="21"/>
      <c r="B27" s="21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1"/>
    </row>
    <row r="28" spans="1:15" x14ac:dyDescent="0.25">
      <c r="A28" s="21"/>
      <c r="B28" s="21"/>
      <c r="C28" s="21"/>
      <c r="D28" s="21"/>
      <c r="E28" s="21"/>
      <c r="F28" s="21"/>
      <c r="G28" s="21"/>
      <c r="H28" s="21"/>
      <c r="I28" s="21"/>
      <c r="J28" s="21"/>
      <c r="K28" s="21"/>
      <c r="L28" s="21"/>
      <c r="M28" s="21"/>
      <c r="N28" s="21"/>
      <c r="O28" s="21"/>
    </row>
    <row r="29" spans="1:15" x14ac:dyDescent="0.25">
      <c r="A29" s="21"/>
      <c r="B29" s="21"/>
      <c r="C29" s="21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1"/>
    </row>
    <row r="30" spans="1:15" x14ac:dyDescent="0.25">
      <c r="A30" s="21"/>
      <c r="B30" s="21"/>
      <c r="C30" s="21"/>
      <c r="D30" s="21"/>
      <c r="E30" s="21"/>
      <c r="F30" s="21"/>
      <c r="G30" s="21"/>
      <c r="H30" s="21"/>
      <c r="I30" s="21"/>
      <c r="J30" s="21"/>
      <c r="K30" s="21"/>
      <c r="L30" s="21"/>
      <c r="M30" s="21"/>
      <c r="N30" s="21"/>
      <c r="O30" s="21"/>
    </row>
    <row r="31" spans="1:15" x14ac:dyDescent="0.25">
      <c r="A31" s="21"/>
      <c r="B31" s="21"/>
      <c r="C31" s="21"/>
      <c r="D31" s="21"/>
      <c r="E31" s="21"/>
      <c r="F31" s="21"/>
      <c r="G31" s="21"/>
      <c r="H31" s="21"/>
      <c r="I31" s="21"/>
      <c r="J31" s="21"/>
      <c r="K31" s="21"/>
      <c r="L31" s="21"/>
      <c r="M31" s="21"/>
      <c r="N31" s="21"/>
      <c r="O31" s="21"/>
    </row>
    <row r="32" spans="1:15" x14ac:dyDescent="0.25">
      <c r="A32" s="21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</row>
    <row r="33" spans="1:15" x14ac:dyDescent="0.25">
      <c r="A33" s="21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</row>
    <row r="34" spans="1:15" x14ac:dyDescent="0.25">
      <c r="A34" s="21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</row>
    <row r="35" spans="1:15" x14ac:dyDescent="0.25">
      <c r="A35" s="21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</row>
  </sheetData>
  <pageMargins left="0.7" right="0.7" top="0.75" bottom="0.75" header="0.3" footer="0.3"/>
  <pageSetup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:J16"/>
  <sheetViews>
    <sheetView workbookViewId="0">
      <selection activeCell="N22" sqref="N22"/>
    </sheetView>
  </sheetViews>
  <sheetFormatPr defaultRowHeight="15" x14ac:dyDescent="0.25"/>
  <sheetData>
    <row r="4" spans="3:10" x14ac:dyDescent="0.25">
      <c r="C4" s="12" t="s">
        <v>63</v>
      </c>
      <c r="D4">
        <v>32.615574207300803</v>
      </c>
      <c r="E4">
        <v>23.9903632649436</v>
      </c>
      <c r="F4">
        <v>20.088215142172</v>
      </c>
      <c r="G4">
        <v>18.0698225302542</v>
      </c>
      <c r="H4">
        <v>16.887033718568699</v>
      </c>
      <c r="I4">
        <v>16.118537071775901</v>
      </c>
      <c r="J4">
        <v>15.565452067249099</v>
      </c>
    </row>
    <row r="5" spans="3:10" x14ac:dyDescent="0.25">
      <c r="C5" s="12" t="s">
        <v>65</v>
      </c>
      <c r="D5">
        <v>35.668247395137598</v>
      </c>
      <c r="E5">
        <v>27.8557752248642</v>
      </c>
      <c r="F5">
        <v>25.344452501812899</v>
      </c>
      <c r="G5">
        <v>24.032964097083799</v>
      </c>
      <c r="H5">
        <v>23.227643983054101</v>
      </c>
      <c r="I5">
        <v>22.704342811876799</v>
      </c>
      <c r="J5">
        <v>22.342981957929801</v>
      </c>
    </row>
    <row r="6" spans="3:10" x14ac:dyDescent="0.25">
      <c r="C6" s="12" t="s">
        <v>66</v>
      </c>
      <c r="D6">
        <v>38.798875200856997</v>
      </c>
      <c r="E6">
        <v>31.618907337975401</v>
      </c>
      <c r="F6">
        <v>28.933497207131399</v>
      </c>
      <c r="G6">
        <v>27.467951170414999</v>
      </c>
      <c r="H6">
        <v>26.532190582137002</v>
      </c>
      <c r="I6">
        <v>25.889001196981901</v>
      </c>
      <c r="J6">
        <v>25.416066592753801</v>
      </c>
    </row>
    <row r="7" spans="3:10" x14ac:dyDescent="0.25">
      <c r="C7" s="12" t="s">
        <v>67</v>
      </c>
      <c r="D7">
        <v>26.663104461661799</v>
      </c>
      <c r="E7">
        <v>18.841615459969699</v>
      </c>
      <c r="F7">
        <v>15.1562917445899</v>
      </c>
      <c r="G7">
        <v>13.232451491869099</v>
      </c>
      <c r="H7">
        <v>12.104371383358799</v>
      </c>
      <c r="I7">
        <v>11.372740937929301</v>
      </c>
      <c r="J7">
        <v>10.8565639543465</v>
      </c>
    </row>
    <row r="8" spans="3:10" x14ac:dyDescent="0.25">
      <c r="C8" s="12" t="s">
        <v>68</v>
      </c>
      <c r="D8">
        <v>18.7550106894709</v>
      </c>
      <c r="E8">
        <v>12.9661054694459</v>
      </c>
      <c r="F8">
        <v>9.9707948385126297</v>
      </c>
      <c r="G8">
        <v>8.3208573895372595</v>
      </c>
      <c r="H8">
        <v>7.35959546421868</v>
      </c>
      <c r="I8">
        <v>6.7464370210227997</v>
      </c>
      <c r="J8">
        <v>6.3320608440197397</v>
      </c>
    </row>
    <row r="9" spans="3:10" x14ac:dyDescent="0.25">
      <c r="C9" s="12" t="s">
        <v>4</v>
      </c>
      <c r="D9">
        <f>AVERAGE(D4:D8)</f>
        <v>30.500162390885617</v>
      </c>
      <c r="E9">
        <f t="shared" ref="E9:J9" si="0">AVERAGE(E4:E8)</f>
        <v>23.054553351439761</v>
      </c>
      <c r="F9">
        <f t="shared" si="0"/>
        <v>19.898650286843765</v>
      </c>
      <c r="G9">
        <f t="shared" si="0"/>
        <v>18.224809335831871</v>
      </c>
      <c r="H9">
        <f t="shared" si="0"/>
        <v>17.222167026267456</v>
      </c>
      <c r="I9">
        <f t="shared" si="0"/>
        <v>16.566211807917345</v>
      </c>
      <c r="J9">
        <f t="shared" si="0"/>
        <v>16.102625083259788</v>
      </c>
    </row>
    <row r="11" spans="3:10" x14ac:dyDescent="0.25">
      <c r="C11" t="s">
        <v>63</v>
      </c>
      <c r="D11">
        <v>32.424060751398898</v>
      </c>
      <c r="E11">
        <v>25.187849720223799</v>
      </c>
      <c r="F11">
        <v>21.137518556583299</v>
      </c>
      <c r="G11">
        <v>18.4270459090603</v>
      </c>
      <c r="H11">
        <v>16.4550044945731</v>
      </c>
      <c r="I11">
        <v>14.942055679466399</v>
      </c>
      <c r="J11">
        <v>13.7401826790313</v>
      </c>
    </row>
    <row r="12" spans="3:10" x14ac:dyDescent="0.25">
      <c r="C12" t="s">
        <v>65</v>
      </c>
      <c r="D12">
        <v>35.596446700507599</v>
      </c>
      <c r="E12">
        <v>27.652729539585</v>
      </c>
      <c r="F12">
        <v>24.2447807335598</v>
      </c>
      <c r="G12">
        <v>22.2767921365304</v>
      </c>
      <c r="H12">
        <v>20.957423331855502</v>
      </c>
      <c r="I12">
        <v>20.013699231572598</v>
      </c>
      <c r="J12">
        <v>19.286180357179699</v>
      </c>
    </row>
    <row r="13" spans="3:10" x14ac:dyDescent="0.25">
      <c r="C13" t="s">
        <v>66</v>
      </c>
      <c r="D13">
        <v>38.7185324049277</v>
      </c>
      <c r="E13">
        <v>31.817978932333499</v>
      </c>
      <c r="F13">
        <v>28.698255413574099</v>
      </c>
      <c r="G13">
        <v>26.8739294984609</v>
      </c>
      <c r="H13">
        <v>25.639713571556001</v>
      </c>
      <c r="I13">
        <v>24.7324649105582</v>
      </c>
      <c r="J13">
        <v>24.0298818080689</v>
      </c>
    </row>
    <row r="14" spans="3:10" x14ac:dyDescent="0.25">
      <c r="C14" t="s">
        <v>67</v>
      </c>
      <c r="D14">
        <v>26.651415976489499</v>
      </c>
      <c r="E14">
        <v>20.1059755988957</v>
      </c>
      <c r="F14">
        <v>17.1033071256822</v>
      </c>
      <c r="G14">
        <v>15.244999456861599</v>
      </c>
      <c r="H14">
        <v>13.9907681151335</v>
      </c>
      <c r="I14">
        <v>13.078812718139501</v>
      </c>
      <c r="J14">
        <v>12.371835351397101</v>
      </c>
    </row>
    <row r="15" spans="3:10" x14ac:dyDescent="0.25">
      <c r="C15" t="s">
        <v>68</v>
      </c>
      <c r="D15">
        <v>18.693212185996799</v>
      </c>
      <c r="E15">
        <v>12.8503028683414</v>
      </c>
      <c r="F15">
        <v>10.270290906314401</v>
      </c>
      <c r="G15">
        <v>8.8133953166021595</v>
      </c>
      <c r="H15">
        <v>7.8995691418861096</v>
      </c>
      <c r="I15">
        <v>7.28934013607984</v>
      </c>
      <c r="J15">
        <v>6.8552562482947197</v>
      </c>
    </row>
    <row r="16" spans="3:10" x14ac:dyDescent="0.25">
      <c r="C16" t="s">
        <v>4</v>
      </c>
      <c r="D16">
        <f>AVERAGE(D11:D15)</f>
        <v>30.416733603864099</v>
      </c>
      <c r="E16">
        <f t="shared" ref="E16:J16" si="1">AVERAGE(E11:E15)</f>
        <v>23.522967331875879</v>
      </c>
      <c r="F16">
        <f t="shared" si="1"/>
        <v>20.290830547142761</v>
      </c>
      <c r="G16">
        <f t="shared" si="1"/>
        <v>18.327232463503069</v>
      </c>
      <c r="H16">
        <f t="shared" si="1"/>
        <v>16.988495731000842</v>
      </c>
      <c r="I16">
        <f t="shared" si="1"/>
        <v>16.011274535163306</v>
      </c>
      <c r="J16">
        <f t="shared" si="1"/>
        <v>15.256667288794343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92"/>
  <sheetViews>
    <sheetView topLeftCell="B22" zoomScaleNormal="100" workbookViewId="0">
      <selection activeCell="O21" sqref="O21"/>
    </sheetView>
  </sheetViews>
  <sheetFormatPr defaultRowHeight="15" x14ac:dyDescent="0.25"/>
  <cols>
    <col min="2" max="4" width="9.140625" style="12"/>
    <col min="16" max="17" width="9.140625" style="21"/>
    <col min="18" max="21" width="3.85546875" style="21" customWidth="1"/>
    <col min="22" max="23" width="3.7109375" style="21" customWidth="1"/>
    <col min="24" max="24" width="4.28515625" style="21" customWidth="1"/>
    <col min="25" max="25" width="4" style="22" customWidth="1"/>
  </cols>
  <sheetData>
    <row r="1" spans="1:25" x14ac:dyDescent="0.25">
      <c r="A1" t="s">
        <v>0</v>
      </c>
      <c r="B1" s="1">
        <v>1.89383835689517</v>
      </c>
      <c r="F1">
        <f>AVERAGE(B1:E1)</f>
        <v>1.89383835689517</v>
      </c>
    </row>
    <row r="2" spans="1:25" x14ac:dyDescent="0.25">
      <c r="B2" s="12">
        <v>2.4539877300613502</v>
      </c>
      <c r="C2" s="12">
        <v>1.89383835689517</v>
      </c>
      <c r="D2" s="1">
        <v>0.98692984795945604</v>
      </c>
      <c r="F2">
        <f>AVERAGE(B2:E2)</f>
        <v>1.7782519783053254</v>
      </c>
      <c r="I2">
        <v>1</v>
      </c>
      <c r="J2">
        <v>2</v>
      </c>
      <c r="K2">
        <v>4</v>
      </c>
      <c r="L2">
        <v>8</v>
      </c>
      <c r="M2">
        <v>16</v>
      </c>
      <c r="R2" s="23"/>
      <c r="S2" s="23"/>
    </row>
    <row r="3" spans="1:25" x14ac:dyDescent="0.25">
      <c r="B3" s="1">
        <v>2.4806615097359299</v>
      </c>
      <c r="C3" s="12">
        <v>1.7071218991731101</v>
      </c>
      <c r="D3" s="12">
        <v>2.8540944251800502</v>
      </c>
      <c r="E3">
        <v>1.09362496665778</v>
      </c>
      <c r="F3">
        <f>AVERAGE(B3:E3)</f>
        <v>2.0338757001867176</v>
      </c>
      <c r="H3" t="s">
        <v>69</v>
      </c>
      <c r="I3" s="12">
        <v>1.89383835689517</v>
      </c>
      <c r="J3" s="12">
        <v>0.98692984795945604</v>
      </c>
      <c r="K3" s="12">
        <v>2.4806615097359299</v>
      </c>
      <c r="L3" s="12">
        <v>2.82742064550547</v>
      </c>
      <c r="M3" s="12">
        <v>7.1218991731128298</v>
      </c>
      <c r="R3" s="23"/>
      <c r="S3" s="23"/>
      <c r="Y3" s="22">
        <v>1</v>
      </c>
    </row>
    <row r="4" spans="1:25" x14ac:dyDescent="0.25">
      <c r="B4" s="12">
        <v>3.8676980528140801</v>
      </c>
      <c r="C4" s="1">
        <v>2.82742064550547</v>
      </c>
      <c r="D4" s="12">
        <v>4.0010669511869796</v>
      </c>
      <c r="F4">
        <f>AVERAGE(B4:E4)</f>
        <v>3.5653952165021767</v>
      </c>
      <c r="H4" t="s">
        <v>2</v>
      </c>
      <c r="I4" s="12">
        <v>6.4126643412932696</v>
      </c>
      <c r="J4" s="12">
        <v>6.0370270995438702</v>
      </c>
      <c r="K4" s="12">
        <v>7.3517574456667596</v>
      </c>
      <c r="L4" s="12">
        <v>8.2908505500402505</v>
      </c>
      <c r="M4" s="12">
        <v>11.886235578213</v>
      </c>
      <c r="R4" s="23"/>
      <c r="S4" s="23"/>
    </row>
    <row r="5" spans="1:25" x14ac:dyDescent="0.25">
      <c r="B5" s="1">
        <v>7.1218991731128298</v>
      </c>
      <c r="F5">
        <f>AVERAGE(B5:E5)</f>
        <v>7.1218991731128298</v>
      </c>
      <c r="H5" t="s">
        <v>3</v>
      </c>
      <c r="I5" s="12">
        <v>17.411072479272502</v>
      </c>
      <c r="J5" s="12">
        <v>15.966836052420399</v>
      </c>
      <c r="K5" s="12">
        <v>20.460016047071399</v>
      </c>
      <c r="L5" s="12">
        <v>21.503075688686799</v>
      </c>
      <c r="M5" s="12">
        <v>25.3008825889275</v>
      </c>
      <c r="R5" s="23"/>
      <c r="S5" s="23"/>
    </row>
    <row r="6" spans="1:25" x14ac:dyDescent="0.25">
      <c r="H6" t="s">
        <v>46</v>
      </c>
      <c r="I6" s="12">
        <v>11.5786652372018</v>
      </c>
      <c r="J6" s="12">
        <v>5.5213079603323498</v>
      </c>
      <c r="K6" s="12">
        <v>6.1109622085231798</v>
      </c>
      <c r="L6" s="12">
        <v>6.91503618332887</v>
      </c>
      <c r="M6" s="12">
        <v>8.4159742696328106</v>
      </c>
    </row>
    <row r="7" spans="1:25" x14ac:dyDescent="0.25">
      <c r="A7" t="s">
        <v>2</v>
      </c>
      <c r="B7" s="1">
        <v>6.4126643412932696</v>
      </c>
      <c r="F7">
        <f>AVERAGE(B7:E7)</f>
        <v>6.4126643412932696</v>
      </c>
      <c r="H7" t="s">
        <v>63</v>
      </c>
      <c r="I7" s="25">
        <v>13.589128697042399</v>
      </c>
      <c r="J7" s="25">
        <v>10.4449773514522</v>
      </c>
      <c r="K7" s="25">
        <v>11.617372768451901</v>
      </c>
      <c r="L7" s="25">
        <v>10.684799999999999</v>
      </c>
      <c r="M7" s="25">
        <v>15.534239275246501</v>
      </c>
      <c r="Q7" s="24"/>
      <c r="R7" s="24"/>
      <c r="S7" s="24"/>
      <c r="T7" s="24"/>
      <c r="U7" s="24"/>
      <c r="V7" s="24"/>
    </row>
    <row r="8" spans="1:25" x14ac:dyDescent="0.25">
      <c r="B8" s="12">
        <v>6.2248457204185703</v>
      </c>
      <c r="C8" s="12">
        <v>7.8615508451837899</v>
      </c>
      <c r="D8" s="1">
        <v>6.0370270995438702</v>
      </c>
      <c r="F8">
        <f>AVERAGE(B8:E8)</f>
        <v>6.7078078883820771</v>
      </c>
      <c r="H8" t="s">
        <v>65</v>
      </c>
      <c r="I8" s="25">
        <v>21.3732300293882</v>
      </c>
      <c r="J8" s="25">
        <v>19.182473951375901</v>
      </c>
      <c r="K8" s="25">
        <v>17.873363612075899</v>
      </c>
      <c r="L8" s="25">
        <v>18.888592038471799</v>
      </c>
      <c r="M8" s="25">
        <v>27.1173</v>
      </c>
      <c r="R8" s="23"/>
      <c r="S8" s="23"/>
    </row>
    <row r="9" spans="1:25" x14ac:dyDescent="0.25">
      <c r="B9" s="1">
        <v>7.3517574456667596</v>
      </c>
      <c r="C9" s="12">
        <v>8.3176817815937802</v>
      </c>
      <c r="D9" s="12">
        <v>7.8615508451837899</v>
      </c>
      <c r="E9">
        <v>8.1835256238261298</v>
      </c>
      <c r="F9">
        <f>AVERAGE(B9:E9)</f>
        <v>7.9286289240676151</v>
      </c>
      <c r="H9" t="s">
        <v>64</v>
      </c>
      <c r="I9" s="12">
        <v>39.165329052969497</v>
      </c>
      <c r="J9" s="25">
        <v>33.547351524879602</v>
      </c>
      <c r="K9" s="25">
        <v>34.162653825575198</v>
      </c>
      <c r="L9" s="25">
        <v>35.098983413590197</v>
      </c>
      <c r="M9" s="25">
        <v>44.087747458533997</v>
      </c>
      <c r="R9" s="23"/>
      <c r="S9" s="23"/>
    </row>
    <row r="10" spans="1:25" x14ac:dyDescent="0.25">
      <c r="B10" s="12">
        <v>10.0348806010196</v>
      </c>
      <c r="C10" s="1">
        <v>8.2908505500402505</v>
      </c>
      <c r="D10" s="12">
        <v>8.6664877917896401</v>
      </c>
      <c r="F10">
        <f>AVERAGE(B10:E10)</f>
        <v>8.9974063142831628</v>
      </c>
      <c r="H10" t="s">
        <v>66</v>
      </c>
      <c r="I10" s="25">
        <v>23.701124799142999</v>
      </c>
      <c r="J10" s="25">
        <v>20.862346009641101</v>
      </c>
      <c r="K10" s="25">
        <v>16.711301553294099</v>
      </c>
      <c r="L10" s="25">
        <v>18.157471880021401</v>
      </c>
      <c r="M10" s="25">
        <v>21.906802356722</v>
      </c>
      <c r="Y10" s="22">
        <v>2</v>
      </c>
    </row>
    <row r="11" spans="1:25" x14ac:dyDescent="0.25">
      <c r="B11" s="1">
        <v>11.886235578213</v>
      </c>
      <c r="F11">
        <f>AVERAGE(B11:E11)</f>
        <v>11.886235578213</v>
      </c>
      <c r="H11" t="s">
        <v>67</v>
      </c>
      <c r="I11" s="25">
        <v>9.2973550627838595</v>
      </c>
      <c r="J11" s="25">
        <v>8.3622762489981302</v>
      </c>
      <c r="K11" s="25">
        <v>7.9348116484103697</v>
      </c>
      <c r="L11" s="25">
        <v>7.8012289607266903</v>
      </c>
      <c r="M11" s="25">
        <v>11.70184344109</v>
      </c>
      <c r="R11" s="23"/>
      <c r="S11" s="23"/>
    </row>
    <row r="12" spans="1:25" x14ac:dyDescent="0.25">
      <c r="H12" t="s">
        <v>68</v>
      </c>
      <c r="I12" s="12">
        <v>5.2111170497060399</v>
      </c>
      <c r="J12" s="25">
        <v>5.8257616247995703</v>
      </c>
      <c r="K12" s="25">
        <v>7.6162479957242102</v>
      </c>
      <c r="L12" s="25">
        <v>9.2998396579369302</v>
      </c>
      <c r="M12" s="25">
        <v>11.5980758952432</v>
      </c>
      <c r="R12" s="23"/>
      <c r="S12" s="23"/>
    </row>
    <row r="13" spans="1:25" x14ac:dyDescent="0.25">
      <c r="A13" t="s">
        <v>3</v>
      </c>
      <c r="B13" s="1">
        <v>17.411072479272502</v>
      </c>
      <c r="F13">
        <f>AVERAGE(B13:E13)</f>
        <v>17.411072479272502</v>
      </c>
      <c r="H13" s="1" t="s">
        <v>4</v>
      </c>
      <c r="I13" s="1">
        <f>AVERAGE(I3:I12)</f>
        <v>14.963352510569573</v>
      </c>
      <c r="J13" s="1">
        <f>AVERAGE(J3:J12)</f>
        <v>12.673728767140258</v>
      </c>
      <c r="K13" s="1">
        <f>AVERAGE(K3:K12)</f>
        <v>13.231914861452898</v>
      </c>
      <c r="L13" s="1">
        <f>AVERAGE(L3:L12)</f>
        <v>13.946729901830841</v>
      </c>
      <c r="M13" s="1">
        <f>AVERAGE(M3:M12)</f>
        <v>18.467100003672186</v>
      </c>
    </row>
    <row r="14" spans="1:25" x14ac:dyDescent="0.25">
      <c r="B14" s="12">
        <v>19.256485691361299</v>
      </c>
      <c r="C14" s="12">
        <v>17.116876170099001</v>
      </c>
      <c r="D14" s="1">
        <v>15.966836052420399</v>
      </c>
      <c r="F14">
        <f>AVERAGE(B14:E14)</f>
        <v>17.446732637960231</v>
      </c>
      <c r="H14" t="s">
        <v>100</v>
      </c>
      <c r="I14">
        <f>STDEV(I3:I12)/SQRT(10)</f>
        <v>3.4859127402688479</v>
      </c>
      <c r="J14">
        <f>STDEV(J3:J12)/SQRT(10)</f>
        <v>3.0879779610498725</v>
      </c>
      <c r="K14">
        <f>STDEV(K3:K12)/SQRT(10)</f>
        <v>2.9572244646868615</v>
      </c>
      <c r="L14">
        <f>STDEV(L3:L12)/SQRT(10)</f>
        <v>3.0216666174512481</v>
      </c>
      <c r="M14">
        <f>STDEV(M3:M12)/SQRT(10)</f>
        <v>3.596875218371959</v>
      </c>
      <c r="Q14" s="24"/>
      <c r="R14" s="24"/>
      <c r="S14" s="24"/>
      <c r="T14" s="24"/>
      <c r="U14" s="24"/>
      <c r="V14" s="24"/>
    </row>
    <row r="15" spans="1:25" x14ac:dyDescent="0.25">
      <c r="B15" s="1">
        <v>20.460016047071399</v>
      </c>
      <c r="C15" s="12">
        <v>18.480877239903698</v>
      </c>
      <c r="D15" s="12">
        <v>20.192564856913599</v>
      </c>
      <c r="E15">
        <v>17.411072479272502</v>
      </c>
      <c r="F15">
        <f>AVERAGE(B15:E15)</f>
        <v>19.136132655790298</v>
      </c>
      <c r="R15" s="23"/>
      <c r="T15" s="23"/>
    </row>
    <row r="16" spans="1:25" x14ac:dyDescent="0.25">
      <c r="B16" s="12">
        <v>20.460016047071399</v>
      </c>
      <c r="C16" s="1">
        <v>21.503075688686799</v>
      </c>
      <c r="D16" s="12">
        <v>21.583311045734199</v>
      </c>
      <c r="F16">
        <f>AVERAGE(B16:E16)</f>
        <v>21.182134260497467</v>
      </c>
      <c r="R16" s="23"/>
      <c r="T16" s="23"/>
    </row>
    <row r="17" spans="1:31" x14ac:dyDescent="0.25">
      <c r="B17" s="1">
        <v>25.3008825889275</v>
      </c>
      <c r="F17">
        <f>AVERAGE(B17:E17)</f>
        <v>25.3008825889275</v>
      </c>
      <c r="Y17" s="22">
        <v>4</v>
      </c>
    </row>
    <row r="18" spans="1:31" x14ac:dyDescent="0.25">
      <c r="R18" s="23"/>
      <c r="T18" s="23"/>
    </row>
    <row r="19" spans="1:31" x14ac:dyDescent="0.25">
      <c r="A19" t="s">
        <v>46</v>
      </c>
      <c r="B19" s="1">
        <v>11.5786652372018</v>
      </c>
      <c r="F19">
        <f>AVERAGE(B19:E19)</f>
        <v>11.5786652372018</v>
      </c>
      <c r="R19" s="23"/>
      <c r="T19" s="23"/>
    </row>
    <row r="20" spans="1:31" x14ac:dyDescent="0.25">
      <c r="B20" s="12">
        <v>10.399356740820201</v>
      </c>
      <c r="C20" s="12">
        <v>10.426159206647</v>
      </c>
      <c r="D20" s="1">
        <v>5.5213079603323498</v>
      </c>
      <c r="F20">
        <f>AVERAGE(B20:E20)</f>
        <v>8.7822746359331845</v>
      </c>
    </row>
    <row r="21" spans="1:31" x14ac:dyDescent="0.25">
      <c r="B21" s="1">
        <v>6.1109622085231798</v>
      </c>
      <c r="C21" s="12">
        <v>6.1109622085231798</v>
      </c>
      <c r="D21" s="12">
        <v>10.7209863307424</v>
      </c>
      <c r="E21">
        <v>5.36049316537121</v>
      </c>
      <c r="F21">
        <f>AVERAGE(B21:E21)</f>
        <v>7.0758509782899921</v>
      </c>
      <c r="Q21" s="24"/>
      <c r="R21" s="24"/>
      <c r="S21" s="24"/>
      <c r="T21" s="24"/>
      <c r="U21" s="24"/>
      <c r="V21" s="24"/>
    </row>
    <row r="22" spans="1:31" x14ac:dyDescent="0.25">
      <c r="B22" s="12">
        <v>6.8614312516751497</v>
      </c>
      <c r="C22" s="1">
        <v>6.91503618332887</v>
      </c>
      <c r="D22" s="12">
        <v>5.5749128919860604</v>
      </c>
      <c r="F22">
        <f>AVERAGE(B22:E22)</f>
        <v>6.4504601089966931</v>
      </c>
      <c r="R22" s="23"/>
      <c r="T22" s="23"/>
    </row>
    <row r="23" spans="1:31" x14ac:dyDescent="0.25">
      <c r="B23" s="1">
        <v>8.4159742696328106</v>
      </c>
      <c r="F23">
        <f>AVERAGE(B23:E23)</f>
        <v>8.4159742696328106</v>
      </c>
    </row>
    <row r="24" spans="1:31" x14ac:dyDescent="0.25">
      <c r="R24" s="23"/>
      <c r="T24" s="23"/>
    </row>
    <row r="25" spans="1:31" x14ac:dyDescent="0.25">
      <c r="A25" t="s">
        <v>63</v>
      </c>
      <c r="B25" s="11">
        <v>13.589128697042399</v>
      </c>
      <c r="F25">
        <f t="shared" ref="F25:F59" si="0">AVERAGE(B25:E25)</f>
        <v>13.589128697042399</v>
      </c>
      <c r="Y25" s="22">
        <v>8</v>
      </c>
    </row>
    <row r="26" spans="1:31" x14ac:dyDescent="0.25">
      <c r="B26" s="12">
        <v>13.935518252065</v>
      </c>
      <c r="C26" s="12">
        <v>13.2960298427924</v>
      </c>
      <c r="D26" s="1">
        <v>10.4449773514522</v>
      </c>
      <c r="F26">
        <f t="shared" si="0"/>
        <v>12.558841815436535</v>
      </c>
      <c r="R26" s="23"/>
      <c r="T26" s="23"/>
      <c r="AD26" s="1" t="s">
        <v>54</v>
      </c>
      <c r="AE26" s="1">
        <v>2.58</v>
      </c>
    </row>
    <row r="27" spans="1:31" x14ac:dyDescent="0.25">
      <c r="B27" s="1">
        <v>11.617372768451901</v>
      </c>
      <c r="C27" s="12">
        <v>11.1111111111111</v>
      </c>
      <c r="D27" s="12">
        <v>14.4684252597922</v>
      </c>
      <c r="E27">
        <v>11.537436717292801</v>
      </c>
      <c r="F27">
        <f t="shared" si="0"/>
        <v>12.183586464162</v>
      </c>
      <c r="AD27" s="1" t="s">
        <v>55</v>
      </c>
      <c r="AE27" s="1">
        <v>3.82</v>
      </c>
    </row>
    <row r="28" spans="1:31" x14ac:dyDescent="0.25">
      <c r="B28" s="12">
        <v>15.001332267519301</v>
      </c>
      <c r="C28" s="11">
        <v>10.684799999999999</v>
      </c>
      <c r="D28" s="12">
        <v>13.1095123900879</v>
      </c>
      <c r="F28">
        <f t="shared" si="0"/>
        <v>12.931881552535733</v>
      </c>
      <c r="R28" s="23"/>
      <c r="T28" s="23"/>
    </row>
    <row r="29" spans="1:31" x14ac:dyDescent="0.25">
      <c r="B29" s="1">
        <v>15.534239275246501</v>
      </c>
      <c r="F29">
        <f t="shared" si="0"/>
        <v>15.534239275246501</v>
      </c>
    </row>
    <row r="30" spans="1:31" x14ac:dyDescent="0.25">
      <c r="J30" s="109" t="s">
        <v>51</v>
      </c>
      <c r="K30" s="109"/>
      <c r="L30" s="109"/>
      <c r="M30" s="109"/>
      <c r="Q30" s="24"/>
      <c r="R30" s="24"/>
      <c r="S30" s="24"/>
      <c r="T30" s="24"/>
      <c r="U30" s="24"/>
      <c r="V30" s="24"/>
      <c r="W30" s="24"/>
      <c r="X30" s="24"/>
      <c r="Y30" s="39"/>
    </row>
    <row r="31" spans="1:31" x14ac:dyDescent="0.25">
      <c r="A31" t="s">
        <v>65</v>
      </c>
      <c r="B31" s="11">
        <v>21.371124799143001</v>
      </c>
      <c r="F31">
        <f t="shared" si="0"/>
        <v>21.371124799143001</v>
      </c>
      <c r="R31" s="23"/>
      <c r="T31" s="23"/>
      <c r="V31" s="23"/>
      <c r="X31" s="23"/>
    </row>
    <row r="32" spans="1:31" x14ac:dyDescent="0.25">
      <c r="B32" s="12">
        <v>18.995458188618802</v>
      </c>
      <c r="C32" s="12">
        <v>20.892332353726999</v>
      </c>
      <c r="D32" s="11">
        <v>19.182500000000001</v>
      </c>
      <c r="F32">
        <f t="shared" si="0"/>
        <v>19.690096847448601</v>
      </c>
    </row>
    <row r="33" spans="1:25" x14ac:dyDescent="0.25">
      <c r="B33" s="11">
        <v>17.873363612075899</v>
      </c>
      <c r="C33" s="12">
        <v>17.365749398877899</v>
      </c>
      <c r="D33" s="12">
        <v>19.930537002404499</v>
      </c>
      <c r="E33">
        <v>21.800694629976</v>
      </c>
      <c r="F33">
        <f t="shared" si="0"/>
        <v>19.242586160833575</v>
      </c>
      <c r="R33" s="23"/>
      <c r="T33" s="23"/>
      <c r="V33" s="23"/>
      <c r="X33" s="23"/>
    </row>
    <row r="34" spans="1:25" x14ac:dyDescent="0.25">
      <c r="B34" s="12">
        <v>23.029655356665799</v>
      </c>
      <c r="C34" s="1">
        <v>18.888592038471799</v>
      </c>
      <c r="D34" s="12">
        <v>19.877103927331</v>
      </c>
      <c r="F34">
        <f t="shared" si="0"/>
        <v>20.598450440822866</v>
      </c>
      <c r="Y34" s="22">
        <v>16</v>
      </c>
    </row>
    <row r="35" spans="1:25" x14ac:dyDescent="0.25">
      <c r="B35" s="11">
        <v>27.1173</v>
      </c>
      <c r="F35">
        <f t="shared" si="0"/>
        <v>27.1173</v>
      </c>
      <c r="R35" s="23"/>
      <c r="T35" s="23"/>
      <c r="V35" s="23"/>
      <c r="X35" s="23"/>
    </row>
    <row r="37" spans="1:25" x14ac:dyDescent="0.25">
      <c r="A37" t="s">
        <v>64</v>
      </c>
      <c r="B37" s="1">
        <v>39.165329052969497</v>
      </c>
      <c r="F37">
        <f t="shared" si="0"/>
        <v>39.165329052969497</v>
      </c>
      <c r="R37" s="23"/>
      <c r="T37" s="23"/>
      <c r="V37" s="23"/>
      <c r="X37" s="23"/>
    </row>
    <row r="38" spans="1:25" x14ac:dyDescent="0.25">
      <c r="B38" s="12">
        <v>39.753879079721798</v>
      </c>
      <c r="C38" s="12">
        <v>40.690208667736798</v>
      </c>
      <c r="D38" s="1">
        <v>33.547351524879602</v>
      </c>
      <c r="F38">
        <f t="shared" si="0"/>
        <v>37.997146424112735</v>
      </c>
    </row>
    <row r="39" spans="1:25" x14ac:dyDescent="0.25">
      <c r="B39" s="1">
        <v>34.162653825575198</v>
      </c>
      <c r="C39" s="12">
        <v>34.911717495987197</v>
      </c>
      <c r="D39" s="12">
        <v>40.930979133226302</v>
      </c>
      <c r="E39">
        <v>36.6506153023007</v>
      </c>
      <c r="F39">
        <f t="shared" si="0"/>
        <v>36.663991439272351</v>
      </c>
    </row>
    <row r="40" spans="1:25" x14ac:dyDescent="0.25">
      <c r="B40" s="12">
        <v>37.0251471375067</v>
      </c>
      <c r="C40" s="1">
        <v>35.098983413590197</v>
      </c>
      <c r="D40" s="12">
        <v>37.560192616372397</v>
      </c>
      <c r="F40">
        <f t="shared" si="0"/>
        <v>36.561441055823103</v>
      </c>
    </row>
    <row r="41" spans="1:25" x14ac:dyDescent="0.25">
      <c r="B41" s="1">
        <v>44.087747458533997</v>
      </c>
      <c r="F41">
        <f t="shared" si="0"/>
        <v>44.087747458533997</v>
      </c>
    </row>
    <row r="43" spans="1:25" x14ac:dyDescent="0.25">
      <c r="A43" s="6" t="s">
        <v>66</v>
      </c>
      <c r="B43" s="1">
        <v>23.701124799142999</v>
      </c>
      <c r="F43">
        <f t="shared" si="0"/>
        <v>23.701124799142999</v>
      </c>
    </row>
    <row r="44" spans="1:25" x14ac:dyDescent="0.25">
      <c r="B44" s="12">
        <v>19.603642206748798</v>
      </c>
      <c r="C44" s="25">
        <v>24.263524370648099</v>
      </c>
      <c r="D44" s="11">
        <v>20.862346009641101</v>
      </c>
      <c r="F44">
        <f t="shared" si="0"/>
        <v>21.576504195679334</v>
      </c>
    </row>
    <row r="45" spans="1:25" x14ac:dyDescent="0.25">
      <c r="B45" s="11">
        <v>16.711301553294099</v>
      </c>
      <c r="C45" s="12">
        <v>22.549544724156402</v>
      </c>
      <c r="D45" s="12">
        <v>20.862346009641101</v>
      </c>
      <c r="E45">
        <v>21.692554900910601</v>
      </c>
      <c r="F45">
        <f t="shared" si="0"/>
        <v>20.453936797000551</v>
      </c>
      <c r="H45" s="12">
        <f t="shared" ref="H45:H54" si="1">MIN(I3:M3)</f>
        <v>0.98692984795945604</v>
      </c>
      <c r="I45" s="12">
        <f t="shared" ref="I45:I54" si="2">MAX(I3:M3)</f>
        <v>7.1218991731128298</v>
      </c>
      <c r="J45" s="12">
        <f t="shared" ref="J45:J54" si="3">(I3-H45)/(I45-H45)</f>
        <v>0.14782608695652139</v>
      </c>
      <c r="K45">
        <f t="shared" ref="K45:K54" si="4">(J3-H45)/(I45-H45)</f>
        <v>0</v>
      </c>
      <c r="L45">
        <f t="shared" ref="L45:L54" si="5">(K3-H45)/(I45-H45)</f>
        <v>0.24347826086956528</v>
      </c>
      <c r="M45">
        <f t="shared" ref="M45:M54" si="6">(L3-H45)/(I45-H45)</f>
        <v>0.30000000000000032</v>
      </c>
      <c r="N45">
        <f t="shared" ref="N45:N54" si="7">(M3-H45)/(I45-H45)</f>
        <v>1</v>
      </c>
    </row>
    <row r="46" spans="1:25" x14ac:dyDescent="0.25">
      <c r="B46" s="12">
        <v>23.942153186930899</v>
      </c>
      <c r="C46" s="1">
        <v>18.157471880021401</v>
      </c>
      <c r="D46" s="12">
        <v>19.657204070701699</v>
      </c>
      <c r="F46">
        <f t="shared" si="0"/>
        <v>20.585609712551332</v>
      </c>
      <c r="H46" s="12">
        <f t="shared" si="1"/>
        <v>6.0370270995438702</v>
      </c>
      <c r="I46" s="12">
        <f t="shared" si="2"/>
        <v>11.886235578213</v>
      </c>
      <c r="J46" s="12">
        <f t="shared" si="3"/>
        <v>6.4220183486239507E-2</v>
      </c>
      <c r="K46">
        <f t="shared" si="4"/>
        <v>0</v>
      </c>
      <c r="L46">
        <f t="shared" si="5"/>
        <v>0.22477064220183685</v>
      </c>
      <c r="M46">
        <f t="shared" si="6"/>
        <v>0.38532110091743432</v>
      </c>
      <c r="N46">
        <f t="shared" si="7"/>
        <v>1</v>
      </c>
    </row>
    <row r="47" spans="1:25" x14ac:dyDescent="0.25">
      <c r="B47" s="1">
        <v>21.906802356722</v>
      </c>
      <c r="F47">
        <f t="shared" si="0"/>
        <v>21.906802356722</v>
      </c>
      <c r="H47" s="12">
        <f t="shared" si="1"/>
        <v>15.966836052420399</v>
      </c>
      <c r="I47" s="12">
        <f t="shared" si="2"/>
        <v>25.3008825889275</v>
      </c>
      <c r="J47" s="12">
        <f t="shared" si="3"/>
        <v>0.15472779369627515</v>
      </c>
      <c r="K47">
        <f t="shared" si="4"/>
        <v>0</v>
      </c>
      <c r="L47">
        <f t="shared" si="5"/>
        <v>0.48137535816619093</v>
      </c>
      <c r="M47">
        <f t="shared" si="6"/>
        <v>0.59312320916905559</v>
      </c>
      <c r="N47">
        <f t="shared" si="7"/>
        <v>1</v>
      </c>
    </row>
    <row r="48" spans="1:25" x14ac:dyDescent="0.25">
      <c r="H48" s="12">
        <f t="shared" si="1"/>
        <v>5.5213079603323498</v>
      </c>
      <c r="I48" s="12">
        <f t="shared" si="2"/>
        <v>11.5786652372018</v>
      </c>
      <c r="J48" s="12">
        <f t="shared" si="3"/>
        <v>1</v>
      </c>
      <c r="K48">
        <f t="shared" si="4"/>
        <v>0</v>
      </c>
      <c r="L48">
        <f t="shared" si="5"/>
        <v>9.7345132743362595E-2</v>
      </c>
      <c r="M48">
        <f t="shared" si="6"/>
        <v>0.23008849557522279</v>
      </c>
      <c r="N48">
        <f t="shared" si="7"/>
        <v>0.47787610619469278</v>
      </c>
    </row>
    <row r="49" spans="1:26" x14ac:dyDescent="0.25">
      <c r="A49" t="s">
        <v>67</v>
      </c>
      <c r="B49" s="11">
        <v>9.2973550627838595</v>
      </c>
      <c r="F49">
        <f t="shared" si="0"/>
        <v>9.2973550627838595</v>
      </c>
      <c r="H49" s="12">
        <f t="shared" si="1"/>
        <v>10.4449773514522</v>
      </c>
      <c r="I49" s="12">
        <f t="shared" si="2"/>
        <v>15.534239275246501</v>
      </c>
      <c r="J49" s="12">
        <f t="shared" si="3"/>
        <v>0.6178010471204195</v>
      </c>
      <c r="K49">
        <f t="shared" si="4"/>
        <v>0</v>
      </c>
      <c r="L49">
        <f t="shared" si="5"/>
        <v>0.23036649214659025</v>
      </c>
      <c r="M49">
        <f t="shared" si="6"/>
        <v>4.7123267015700965E-2</v>
      </c>
      <c r="N49">
        <f t="shared" si="7"/>
        <v>1</v>
      </c>
    </row>
    <row r="50" spans="1:26" x14ac:dyDescent="0.25">
      <c r="B50" s="12">
        <v>8.4958589366818096</v>
      </c>
      <c r="C50" s="12">
        <v>10.0721346513492</v>
      </c>
      <c r="D50" s="11">
        <v>8.3622762489981302</v>
      </c>
      <c r="F50">
        <f t="shared" si="0"/>
        <v>8.9767566123430456</v>
      </c>
      <c r="H50" s="12">
        <f t="shared" si="1"/>
        <v>17.873363612075899</v>
      </c>
      <c r="I50" s="12">
        <f t="shared" si="2"/>
        <v>27.1173</v>
      </c>
      <c r="J50" s="12">
        <f t="shared" si="3"/>
        <v>0.37861212695972063</v>
      </c>
      <c r="K50">
        <f t="shared" si="4"/>
        <v>0.14161827649638198</v>
      </c>
      <c r="L50">
        <f t="shared" si="5"/>
        <v>0</v>
      </c>
      <c r="M50">
        <f t="shared" si="6"/>
        <v>0.10982641850739616</v>
      </c>
      <c r="N50">
        <f t="shared" si="7"/>
        <v>1</v>
      </c>
    </row>
    <row r="51" spans="1:26" x14ac:dyDescent="0.25">
      <c r="B51" s="11">
        <v>7.9348116484103697</v>
      </c>
      <c r="C51" s="12">
        <v>8.4157093240715994</v>
      </c>
      <c r="D51" s="12">
        <v>10.499599251936999</v>
      </c>
      <c r="E51">
        <v>9.7782527384451008</v>
      </c>
      <c r="F51">
        <f t="shared" si="0"/>
        <v>9.1570932407160175</v>
      </c>
      <c r="H51" s="12">
        <f t="shared" si="1"/>
        <v>33.547351524879602</v>
      </c>
      <c r="I51" s="12">
        <f t="shared" si="2"/>
        <v>44.087747458533997</v>
      </c>
      <c r="J51" s="12">
        <f t="shared" si="3"/>
        <v>0.53299492385786695</v>
      </c>
      <c r="K51">
        <f t="shared" si="4"/>
        <v>0</v>
      </c>
      <c r="L51">
        <f t="shared" si="5"/>
        <v>5.837563451776983E-2</v>
      </c>
      <c r="M51">
        <f t="shared" si="6"/>
        <v>0.14720812182741591</v>
      </c>
      <c r="N51">
        <f t="shared" si="7"/>
        <v>1</v>
      </c>
    </row>
    <row r="52" spans="1:26" x14ac:dyDescent="0.25">
      <c r="B52" s="12">
        <v>12.583489179802299</v>
      </c>
      <c r="C52" s="11">
        <v>7.8012289607266903</v>
      </c>
      <c r="D52" s="12">
        <v>9.48437082554101</v>
      </c>
      <c r="F52">
        <f t="shared" si="0"/>
        <v>9.9563629886899996</v>
      </c>
      <c r="H52" s="12">
        <f t="shared" si="1"/>
        <v>16.711301553294099</v>
      </c>
      <c r="I52" s="12">
        <f t="shared" si="2"/>
        <v>23.701124799142999</v>
      </c>
      <c r="J52" s="12">
        <f t="shared" si="3"/>
        <v>1</v>
      </c>
      <c r="K52">
        <f t="shared" si="4"/>
        <v>0.59386973180075964</v>
      </c>
      <c r="L52">
        <f t="shared" si="5"/>
        <v>0</v>
      </c>
      <c r="M52">
        <f t="shared" si="6"/>
        <v>0.20689655172412977</v>
      </c>
      <c r="N52">
        <f t="shared" si="7"/>
        <v>0.74329501915708573</v>
      </c>
    </row>
    <row r="53" spans="1:26" x14ac:dyDescent="0.25">
      <c r="B53" s="1">
        <v>11.70184344109</v>
      </c>
      <c r="F53">
        <f t="shared" si="0"/>
        <v>11.70184344109</v>
      </c>
      <c r="H53" s="12">
        <f t="shared" si="1"/>
        <v>7.8012289607266903</v>
      </c>
      <c r="I53" s="12">
        <f t="shared" si="2"/>
        <v>11.70184344109</v>
      </c>
      <c r="J53" s="12">
        <f t="shared" si="3"/>
        <v>0.3835616438356188</v>
      </c>
      <c r="K53">
        <f t="shared" si="4"/>
        <v>0.14383561643835743</v>
      </c>
      <c r="L53">
        <f t="shared" si="5"/>
        <v>3.424657534246689E-2</v>
      </c>
      <c r="M53">
        <f t="shared" si="6"/>
        <v>0</v>
      </c>
      <c r="N53">
        <f t="shared" si="7"/>
        <v>1</v>
      </c>
    </row>
    <row r="54" spans="1:26" x14ac:dyDescent="0.25">
      <c r="H54" s="12">
        <f t="shared" si="1"/>
        <v>5.2111170497060399</v>
      </c>
      <c r="I54" s="12">
        <f t="shared" si="2"/>
        <v>11.5980758952432</v>
      </c>
      <c r="J54" s="12">
        <f t="shared" si="3"/>
        <v>0</v>
      </c>
      <c r="K54">
        <f t="shared" si="4"/>
        <v>9.6234309623430353E-2</v>
      </c>
      <c r="L54">
        <f t="shared" si="5"/>
        <v>0.37656903765690264</v>
      </c>
      <c r="M54">
        <f t="shared" si="6"/>
        <v>0.64016736401673457</v>
      </c>
      <c r="N54">
        <f t="shared" si="7"/>
        <v>1</v>
      </c>
    </row>
    <row r="55" spans="1:26" x14ac:dyDescent="0.25">
      <c r="A55" t="s">
        <v>68</v>
      </c>
      <c r="B55" s="1">
        <v>5.2111170497060399</v>
      </c>
      <c r="F55">
        <f>AVERAGE(B55:E55)</f>
        <v>5.2111170497060399</v>
      </c>
      <c r="H55" s="12"/>
      <c r="I55" s="12"/>
      <c r="J55" s="1">
        <f>AVERAGE(J45:J54)</f>
        <v>0.42797438059126619</v>
      </c>
      <c r="K55" s="1">
        <f>AVERAGE(K45:K54)</f>
        <v>9.7555793435892935E-2</v>
      </c>
      <c r="L55" s="1">
        <f>AVERAGE(L45:L54)</f>
        <v>0.17465271336446853</v>
      </c>
      <c r="M55" s="1">
        <f>AVERAGE(M45:M54)</f>
        <v>0.26597545287530899</v>
      </c>
      <c r="N55" s="1">
        <f>AVERAGE(N45:N54)</f>
        <v>0.9221171125351777</v>
      </c>
    </row>
    <row r="56" spans="1:26" x14ac:dyDescent="0.25">
      <c r="B56" s="12">
        <v>5.2912880812399798</v>
      </c>
      <c r="C56" s="12">
        <v>6.1998931052912898</v>
      </c>
      <c r="D56" s="11">
        <v>5.8257616247995703</v>
      </c>
      <c r="F56">
        <f>AVERAGE(B56:D56)</f>
        <v>5.772314270443613</v>
      </c>
    </row>
    <row r="57" spans="1:26" x14ac:dyDescent="0.25">
      <c r="B57" s="1">
        <v>7.6162479957242102</v>
      </c>
      <c r="C57" s="12">
        <v>7.9369321218599698</v>
      </c>
      <c r="D57" s="12">
        <v>7.8033137359700699</v>
      </c>
      <c r="E57">
        <v>6.8412613575628001</v>
      </c>
      <c r="F57">
        <f t="shared" si="0"/>
        <v>7.549438802779262</v>
      </c>
    </row>
    <row r="58" spans="1:26" x14ac:dyDescent="0.25">
      <c r="B58" s="12">
        <v>9.51362907536077</v>
      </c>
      <c r="C58" s="1">
        <v>9.2998396579369302</v>
      </c>
      <c r="D58" s="12">
        <v>10.555852485301999</v>
      </c>
      <c r="F58">
        <f t="shared" si="0"/>
        <v>9.7897737395332332</v>
      </c>
    </row>
    <row r="59" spans="1:26" x14ac:dyDescent="0.25">
      <c r="B59" s="1">
        <v>11.5980758952432</v>
      </c>
      <c r="F59">
        <f t="shared" si="0"/>
        <v>11.5980758952432</v>
      </c>
      <c r="H59" s="12"/>
      <c r="I59" s="12"/>
      <c r="J59" s="12"/>
      <c r="P59"/>
      <c r="Q59" s="6"/>
      <c r="R59" s="6"/>
      <c r="S59" s="6"/>
      <c r="T59" s="44" t="s">
        <v>53</v>
      </c>
      <c r="U59" s="44"/>
      <c r="V59" s="44"/>
      <c r="W59" s="6"/>
      <c r="X59" s="6"/>
      <c r="Y59" s="43"/>
      <c r="Z59" s="6"/>
    </row>
    <row r="60" spans="1:26" x14ac:dyDescent="0.25">
      <c r="H60" s="12"/>
      <c r="I60" s="12"/>
      <c r="J60" s="12"/>
      <c r="P60"/>
      <c r="Q60" s="6"/>
      <c r="R60" s="6"/>
      <c r="S60" s="6"/>
      <c r="T60" s="6"/>
      <c r="U60" s="6"/>
      <c r="V60" s="6"/>
      <c r="W60" s="6"/>
      <c r="X60" s="6"/>
      <c r="Y60" s="43"/>
      <c r="Z60" s="6"/>
    </row>
    <row r="61" spans="1:26" x14ac:dyDescent="0.25">
      <c r="H61" s="12"/>
      <c r="I61" s="12"/>
      <c r="J61" s="12"/>
      <c r="P61"/>
      <c r="Q61" s="6"/>
      <c r="R61" s="6"/>
      <c r="S61" s="6"/>
      <c r="T61" s="6"/>
      <c r="U61" s="6"/>
      <c r="V61" s="6"/>
      <c r="W61" s="6"/>
      <c r="X61" s="6"/>
      <c r="Y61" s="43"/>
      <c r="Z61" s="6"/>
    </row>
    <row r="62" spans="1:26" x14ac:dyDescent="0.25">
      <c r="P62"/>
      <c r="Q62" s="6"/>
      <c r="R62" s="6"/>
      <c r="S62" s="6"/>
      <c r="T62" s="6"/>
      <c r="U62" s="6"/>
      <c r="V62" s="6"/>
      <c r="W62" s="6"/>
      <c r="X62" s="6"/>
      <c r="Y62" s="43"/>
      <c r="Z62" s="6"/>
    </row>
    <row r="63" spans="1:26" x14ac:dyDescent="0.25">
      <c r="P63"/>
      <c r="Q63" s="6"/>
      <c r="R63" s="6"/>
      <c r="S63" s="6"/>
      <c r="T63" s="6"/>
      <c r="U63" s="6"/>
      <c r="V63" s="6"/>
      <c r="W63" s="6"/>
      <c r="X63" s="6"/>
      <c r="Y63" s="43"/>
      <c r="Z63" s="6"/>
    </row>
    <row r="64" spans="1:26" x14ac:dyDescent="0.25">
      <c r="P64"/>
      <c r="Q64" s="6"/>
      <c r="R64" s="6"/>
      <c r="S64" s="6"/>
      <c r="T64" s="6"/>
      <c r="U64" s="6"/>
      <c r="V64" s="6"/>
      <c r="W64" s="6"/>
      <c r="X64" s="6"/>
      <c r="Y64" s="43"/>
      <c r="Z64" s="6"/>
    </row>
    <row r="65" spans="8:26" x14ac:dyDescent="0.25">
      <c r="P65"/>
      <c r="Q65" s="6"/>
      <c r="R65" s="6"/>
      <c r="S65" s="6"/>
      <c r="T65" s="6"/>
      <c r="U65" s="6"/>
      <c r="V65" s="6"/>
      <c r="W65" s="6"/>
      <c r="X65" s="6"/>
      <c r="Y65" s="43"/>
      <c r="Z65" s="6"/>
    </row>
    <row r="66" spans="8:26" x14ac:dyDescent="0.25">
      <c r="P66"/>
      <c r="Q66" s="6"/>
      <c r="R66" s="6"/>
      <c r="S66" s="6"/>
      <c r="T66" s="6"/>
      <c r="U66" s="6"/>
      <c r="V66" s="6"/>
      <c r="W66" s="6"/>
      <c r="X66" s="6"/>
      <c r="Y66" s="43"/>
      <c r="Z66" s="6"/>
    </row>
    <row r="67" spans="8:26" x14ac:dyDescent="0.25">
      <c r="P67"/>
      <c r="Q67" s="6"/>
      <c r="R67" s="6"/>
      <c r="S67" s="6"/>
      <c r="T67" s="6"/>
      <c r="U67" s="6"/>
      <c r="V67" s="6"/>
      <c r="W67" s="6"/>
      <c r="X67" s="6"/>
      <c r="Y67" s="43"/>
      <c r="Z67" s="6"/>
    </row>
    <row r="68" spans="8:26" x14ac:dyDescent="0.25">
      <c r="P68"/>
      <c r="Q68" s="6"/>
      <c r="R68" s="6"/>
      <c r="S68" s="6"/>
      <c r="T68" s="6"/>
      <c r="U68" s="6"/>
      <c r="V68" s="6"/>
      <c r="W68" s="6"/>
      <c r="X68" s="6"/>
      <c r="Y68" s="43"/>
      <c r="Z68" s="6"/>
    </row>
    <row r="69" spans="8:26" x14ac:dyDescent="0.25">
      <c r="P69"/>
      <c r="Q69" s="6"/>
      <c r="R69" s="6"/>
      <c r="S69" s="6"/>
      <c r="T69" s="6"/>
      <c r="U69" s="6"/>
      <c r="V69" s="6"/>
      <c r="W69" s="6"/>
      <c r="X69" s="6"/>
      <c r="Y69" s="43"/>
      <c r="Z69" s="6"/>
    </row>
    <row r="70" spans="8:26" x14ac:dyDescent="0.25">
      <c r="P70"/>
      <c r="T70" s="6"/>
      <c r="U70" s="6"/>
      <c r="V70" s="6"/>
      <c r="W70" s="6"/>
      <c r="X70" s="6"/>
      <c r="Y70" s="43"/>
      <c r="Z70" s="6"/>
    </row>
    <row r="71" spans="8:26" x14ac:dyDescent="0.25">
      <c r="P71"/>
      <c r="Q71" s="6"/>
      <c r="R71" s="6"/>
      <c r="S71" s="6"/>
      <c r="T71" s="6"/>
      <c r="U71" s="6"/>
      <c r="V71" s="6"/>
      <c r="W71" s="6"/>
      <c r="X71" s="6"/>
      <c r="Y71" s="43"/>
      <c r="Z71" s="6"/>
    </row>
    <row r="72" spans="8:26" x14ac:dyDescent="0.25">
      <c r="P72"/>
      <c r="Q72" s="6"/>
      <c r="R72" s="6"/>
      <c r="S72" s="6"/>
      <c r="T72" s="6"/>
      <c r="U72" s="6"/>
      <c r="V72" s="6"/>
      <c r="W72" s="6"/>
      <c r="X72" s="6"/>
      <c r="Y72" s="43"/>
      <c r="Z72" s="6"/>
    </row>
    <row r="73" spans="8:26" x14ac:dyDescent="0.25">
      <c r="H73" s="12"/>
      <c r="I73" s="12"/>
      <c r="J73" s="12"/>
      <c r="P73"/>
      <c r="Q73" s="6"/>
      <c r="R73" s="6"/>
      <c r="S73" s="6"/>
      <c r="T73" s="6"/>
      <c r="U73" s="6"/>
      <c r="V73" s="6"/>
      <c r="W73" s="6"/>
      <c r="X73" s="6"/>
      <c r="Y73" s="43"/>
      <c r="Z73" s="6"/>
    </row>
    <row r="74" spans="8:26" x14ac:dyDescent="0.25">
      <c r="H74" s="12"/>
      <c r="I74" s="12"/>
      <c r="J74" s="12"/>
      <c r="P74"/>
      <c r="Q74" s="6"/>
      <c r="R74" s="6"/>
      <c r="S74" s="6"/>
      <c r="T74" s="6"/>
      <c r="U74" s="6"/>
      <c r="V74" s="6"/>
      <c r="W74" s="6"/>
      <c r="X74" s="6"/>
      <c r="Y74" s="43"/>
      <c r="Z74" s="6"/>
    </row>
    <row r="75" spans="8:26" x14ac:dyDescent="0.25">
      <c r="H75" s="12"/>
      <c r="I75" s="12"/>
      <c r="J75" s="12"/>
      <c r="P75"/>
      <c r="Q75" s="6"/>
      <c r="R75" s="6"/>
      <c r="S75" s="6"/>
      <c r="T75" s="6"/>
      <c r="U75" s="6"/>
      <c r="V75" s="6"/>
      <c r="W75" s="6"/>
      <c r="X75" s="6"/>
      <c r="Y75" s="43"/>
      <c r="Z75" s="6"/>
    </row>
    <row r="76" spans="8:26" x14ac:dyDescent="0.25">
      <c r="H76" s="12"/>
      <c r="I76" s="12"/>
      <c r="J76" s="12"/>
      <c r="P76"/>
      <c r="Q76" s="6"/>
      <c r="R76" s="6"/>
      <c r="S76" s="6"/>
      <c r="T76" s="6"/>
      <c r="U76" s="6"/>
      <c r="V76" s="6"/>
      <c r="W76" s="6"/>
      <c r="X76" s="6"/>
      <c r="Y76" s="43"/>
      <c r="Z76" s="6"/>
    </row>
    <row r="77" spans="8:26" x14ac:dyDescent="0.25">
      <c r="H77" s="12"/>
      <c r="I77" s="12"/>
      <c r="J77" s="12"/>
      <c r="P77"/>
      <c r="Q77" s="6"/>
      <c r="R77" s="6"/>
      <c r="S77" s="6"/>
      <c r="T77" s="6"/>
      <c r="U77" s="6"/>
      <c r="V77" s="6"/>
      <c r="W77" s="6"/>
      <c r="X77" s="6"/>
      <c r="Y77" s="43"/>
      <c r="Z77" s="6"/>
    </row>
    <row r="78" spans="8:26" x14ac:dyDescent="0.25">
      <c r="H78" s="12"/>
      <c r="I78" s="12"/>
      <c r="J78" s="12"/>
      <c r="P78"/>
      <c r="Q78" s="6"/>
      <c r="R78" s="6"/>
      <c r="S78" s="6"/>
      <c r="T78" s="6"/>
      <c r="U78" s="6"/>
      <c r="V78" s="6"/>
      <c r="W78" s="6"/>
      <c r="X78" s="6"/>
      <c r="Y78" s="43"/>
      <c r="Z78" s="6"/>
    </row>
    <row r="79" spans="8:26" x14ac:dyDescent="0.25">
      <c r="H79" s="12"/>
      <c r="I79" s="12"/>
      <c r="J79" s="12"/>
      <c r="P79"/>
      <c r="Q79" s="6"/>
      <c r="R79" s="6"/>
      <c r="S79" s="6"/>
      <c r="T79" s="6"/>
      <c r="U79" s="6"/>
      <c r="V79" s="6"/>
      <c r="W79" s="6"/>
      <c r="X79" s="6"/>
      <c r="Y79" s="43"/>
      <c r="Z79" s="6"/>
    </row>
    <row r="80" spans="8:26" x14ac:dyDescent="0.25">
      <c r="H80" s="12"/>
      <c r="I80" s="12"/>
      <c r="J80" s="12"/>
      <c r="P80"/>
      <c r="Q80" s="6"/>
      <c r="R80" s="6"/>
      <c r="S80" s="6"/>
      <c r="T80" s="6"/>
      <c r="U80" s="6"/>
      <c r="V80" s="6"/>
      <c r="W80" s="6"/>
      <c r="X80" s="6"/>
      <c r="Y80" s="43"/>
      <c r="Z80" s="6"/>
    </row>
    <row r="81" spans="8:26" x14ac:dyDescent="0.25">
      <c r="H81" s="12"/>
      <c r="I81" s="12"/>
      <c r="J81" s="12"/>
      <c r="P81"/>
      <c r="Q81" s="6"/>
      <c r="R81" s="6"/>
      <c r="S81" s="6"/>
      <c r="T81" s="6"/>
      <c r="U81" s="6"/>
      <c r="V81" s="6"/>
      <c r="W81" s="6"/>
      <c r="X81" s="6"/>
      <c r="Y81" s="43"/>
      <c r="Z81" s="6"/>
    </row>
    <row r="82" spans="8:26" x14ac:dyDescent="0.25">
      <c r="H82" s="12"/>
      <c r="I82" s="12"/>
      <c r="J82" s="12"/>
      <c r="P82"/>
      <c r="Q82" s="6"/>
      <c r="R82" s="6"/>
      <c r="S82" s="6"/>
      <c r="T82" s="6"/>
      <c r="U82" s="6"/>
      <c r="V82" s="6"/>
      <c r="W82" s="6"/>
      <c r="X82" s="6"/>
      <c r="Y82" s="43"/>
      <c r="Z82" s="6"/>
    </row>
    <row r="83" spans="8:26" x14ac:dyDescent="0.25">
      <c r="H83" s="12"/>
      <c r="I83" s="12"/>
      <c r="J83" s="12"/>
      <c r="P83"/>
      <c r="Q83" s="6"/>
      <c r="R83" s="6"/>
      <c r="S83" s="6"/>
      <c r="T83" s="6"/>
      <c r="U83" s="6"/>
      <c r="V83" s="6"/>
      <c r="W83" s="6"/>
      <c r="X83" s="6"/>
      <c r="Y83" s="43"/>
      <c r="Z83" s="6"/>
    </row>
    <row r="84" spans="8:26" x14ac:dyDescent="0.25">
      <c r="H84" s="12"/>
      <c r="I84" s="12"/>
      <c r="J84" s="12"/>
      <c r="P84"/>
      <c r="Q84" s="6"/>
      <c r="R84" s="6"/>
      <c r="S84" s="6"/>
      <c r="T84" s="6"/>
      <c r="U84" s="6"/>
      <c r="V84" s="6"/>
      <c r="W84" s="6"/>
      <c r="X84" s="6"/>
      <c r="Y84" s="43"/>
      <c r="Z84" s="6"/>
    </row>
    <row r="85" spans="8:26" x14ac:dyDescent="0.25">
      <c r="H85" s="12"/>
      <c r="I85" s="12"/>
      <c r="J85" s="12"/>
      <c r="P85"/>
      <c r="Q85" s="6"/>
      <c r="R85" s="6"/>
      <c r="S85" s="6"/>
      <c r="T85" s="6"/>
      <c r="U85" s="6"/>
      <c r="V85" s="6"/>
      <c r="W85" s="6"/>
      <c r="X85" s="6"/>
      <c r="Y85" s="43"/>
      <c r="Z85" s="6"/>
    </row>
    <row r="86" spans="8:26" x14ac:dyDescent="0.25">
      <c r="H86" s="12"/>
      <c r="I86" s="12"/>
      <c r="J86" s="12"/>
      <c r="P86"/>
      <c r="Q86" s="6"/>
      <c r="R86" s="6"/>
      <c r="S86" s="6"/>
      <c r="T86" s="6"/>
      <c r="U86" s="6"/>
      <c r="V86" s="6"/>
      <c r="W86" s="6"/>
      <c r="X86" s="6"/>
      <c r="Y86" s="43"/>
      <c r="Z86" s="6"/>
    </row>
    <row r="87" spans="8:26" x14ac:dyDescent="0.25">
      <c r="H87" s="12"/>
      <c r="I87" s="12"/>
      <c r="J87" s="12"/>
      <c r="P87"/>
      <c r="Q87" s="6"/>
      <c r="R87" s="6"/>
      <c r="S87" s="6"/>
      <c r="T87" s="6"/>
      <c r="U87" s="6"/>
      <c r="V87" s="6"/>
      <c r="W87" s="6"/>
      <c r="X87" s="6"/>
      <c r="Y87" s="43"/>
      <c r="Z87" s="6"/>
    </row>
    <row r="88" spans="8:26" x14ac:dyDescent="0.25">
      <c r="H88" s="12"/>
      <c r="I88" s="12"/>
      <c r="J88" s="12"/>
      <c r="P88"/>
      <c r="Q88" s="6"/>
      <c r="R88" s="6"/>
      <c r="S88" s="6"/>
      <c r="T88" s="6"/>
      <c r="U88" s="6"/>
      <c r="V88" s="6"/>
      <c r="W88" s="6"/>
      <c r="X88" s="6"/>
      <c r="Y88" s="43"/>
      <c r="Z88" s="6"/>
    </row>
    <row r="89" spans="8:26" x14ac:dyDescent="0.25">
      <c r="H89" s="12"/>
      <c r="I89" s="12"/>
      <c r="J89" s="12"/>
      <c r="P89"/>
      <c r="Q89" s="6"/>
      <c r="R89" s="6"/>
      <c r="S89" s="6"/>
      <c r="T89" s="6"/>
      <c r="U89" s="6"/>
      <c r="V89" s="6"/>
      <c r="W89" s="6"/>
      <c r="X89" s="6"/>
      <c r="Y89" s="43"/>
      <c r="Z89" s="6"/>
    </row>
    <row r="90" spans="8:26" x14ac:dyDescent="0.25">
      <c r="H90" s="12"/>
      <c r="I90" s="12"/>
      <c r="J90" s="12"/>
      <c r="P90"/>
      <c r="Q90" s="6"/>
      <c r="R90" s="6"/>
      <c r="S90" s="6"/>
      <c r="T90" s="6"/>
      <c r="U90" s="6"/>
      <c r="V90" s="6"/>
      <c r="W90" s="6"/>
      <c r="X90" s="6"/>
      <c r="Y90" s="43"/>
      <c r="Z90" s="6"/>
    </row>
    <row r="91" spans="8:26" x14ac:dyDescent="0.25">
      <c r="H91" s="12"/>
      <c r="I91" s="12"/>
      <c r="J91" s="12"/>
      <c r="P91"/>
      <c r="Q91" s="6"/>
      <c r="R91" s="6"/>
      <c r="S91" s="6"/>
      <c r="T91" s="6"/>
      <c r="U91" s="6"/>
      <c r="V91" s="6"/>
      <c r="W91" s="6"/>
      <c r="X91" s="6"/>
      <c r="Y91" s="43"/>
      <c r="Z91" s="6"/>
    </row>
    <row r="92" spans="8:26" x14ac:dyDescent="0.25">
      <c r="Q92" s="6"/>
      <c r="R92" s="6"/>
      <c r="S92" s="6"/>
      <c r="T92" s="6"/>
      <c r="U92" s="6"/>
      <c r="V92" s="6"/>
      <c r="W92" s="6"/>
      <c r="X92" s="6"/>
      <c r="Y92" s="43"/>
      <c r="Z92" s="6"/>
    </row>
  </sheetData>
  <mergeCells count="1">
    <mergeCell ref="J30:M30"/>
  </mergeCells>
  <pageMargins left="0.7" right="0.7" top="0.75" bottom="0.75" header="0.3" footer="0.3"/>
  <pageSetup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:L5"/>
  <sheetViews>
    <sheetView workbookViewId="0">
      <selection activeCell="L4" sqref="L4"/>
    </sheetView>
  </sheetViews>
  <sheetFormatPr defaultRowHeight="15" x14ac:dyDescent="0.25"/>
  <sheetData>
    <row r="4" spans="3:12" x14ac:dyDescent="0.25">
      <c r="C4">
        <v>6.5792000000000002</v>
      </c>
      <c r="D4">
        <v>3.9306999999999999</v>
      </c>
      <c r="E4">
        <v>2.581</v>
      </c>
      <c r="F4">
        <v>4.3898999999999999</v>
      </c>
      <c r="G4">
        <v>2.6652</v>
      </c>
      <c r="H4">
        <v>12.4399</v>
      </c>
      <c r="I4">
        <v>2.2423999999999999</v>
      </c>
      <c r="J4">
        <v>0.50739999999999996</v>
      </c>
      <c r="K4">
        <v>15.841799999999999</v>
      </c>
      <c r="L4">
        <f>AVERAGE(C4:K4)</f>
        <v>5.6863888888888887</v>
      </c>
    </row>
    <row r="5" spans="3:12" x14ac:dyDescent="0.25">
      <c r="C5">
        <v>5.0198999999999998</v>
      </c>
      <c r="D5">
        <v>4.3944000000000001</v>
      </c>
      <c r="E5">
        <v>0.55084999999999995</v>
      </c>
      <c r="F5">
        <v>3.3306</v>
      </c>
      <c r="G5">
        <v>2.8327</v>
      </c>
      <c r="H5">
        <v>11.047800000000001</v>
      </c>
      <c r="I5">
        <v>1.7767999999999999</v>
      </c>
      <c r="J5">
        <v>1.1839</v>
      </c>
      <c r="K5">
        <v>17.411000000000001</v>
      </c>
      <c r="L5">
        <f>AVERAGE(C5:K5)</f>
        <v>5.2831055555555562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56"/>
  <sheetViews>
    <sheetView zoomScaleNormal="100" workbookViewId="0">
      <selection activeCell="A24" sqref="A24:XFD24"/>
    </sheetView>
  </sheetViews>
  <sheetFormatPr defaultRowHeight="15" x14ac:dyDescent="0.25"/>
  <cols>
    <col min="1" max="1" width="8.28515625" style="1" customWidth="1"/>
    <col min="2" max="5" width="8.28515625" style="36" customWidth="1"/>
    <col min="6" max="6" width="7.140625" style="36" customWidth="1"/>
    <col min="7" max="11" width="8.28515625" style="36" customWidth="1"/>
    <col min="12" max="12" width="7" style="36" customWidth="1"/>
    <col min="13" max="17" width="8.28515625" style="36" customWidth="1"/>
    <col min="18" max="18" width="7" style="36" customWidth="1"/>
    <col min="19" max="23" width="8.28515625" customWidth="1"/>
  </cols>
  <sheetData>
    <row r="1" spans="1:35" x14ac:dyDescent="0.25">
      <c r="B1" s="36">
        <v>1</v>
      </c>
      <c r="C1" s="36">
        <v>2</v>
      </c>
      <c r="D1" s="36">
        <v>3</v>
      </c>
      <c r="E1" s="36">
        <v>4</v>
      </c>
      <c r="F1" s="36">
        <v>5</v>
      </c>
      <c r="G1" s="36">
        <v>6</v>
      </c>
      <c r="H1" s="36">
        <v>7</v>
      </c>
      <c r="I1" s="36">
        <v>8</v>
      </c>
      <c r="J1" s="36">
        <v>9</v>
      </c>
      <c r="K1" s="36">
        <v>10</v>
      </c>
      <c r="L1" s="36">
        <v>11</v>
      </c>
      <c r="M1" s="36">
        <v>12</v>
      </c>
      <c r="N1" s="36">
        <v>13</v>
      </c>
      <c r="O1" s="36">
        <v>14</v>
      </c>
      <c r="P1" s="36">
        <v>15</v>
      </c>
      <c r="Q1" s="36">
        <v>16</v>
      </c>
      <c r="S1" s="20"/>
      <c r="T1" s="20"/>
      <c r="U1" s="20"/>
      <c r="V1" s="20"/>
      <c r="W1" s="20"/>
    </row>
    <row r="2" spans="1:35" x14ac:dyDescent="0.25">
      <c r="B2" s="111" t="s">
        <v>56</v>
      </c>
      <c r="C2" s="112"/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3"/>
      <c r="S2" s="20" t="s">
        <v>106</v>
      </c>
      <c r="T2" s="12">
        <f>STDEV(B3:B13)/SQRT(11)</f>
        <v>2.016021303200608</v>
      </c>
      <c r="U2" s="12">
        <f t="shared" ref="U2:AI2" si="0">STDEV(C3:C13)/SQRT(11)</f>
        <v>4.6506676228915298</v>
      </c>
      <c r="V2" s="12">
        <f t="shared" si="0"/>
        <v>4.4658256451995877</v>
      </c>
      <c r="W2" s="12">
        <f t="shared" si="0"/>
        <v>2.6932595603662368</v>
      </c>
      <c r="X2" s="12">
        <f t="shared" si="0"/>
        <v>2.5175037375369262</v>
      </c>
      <c r="Y2" s="12">
        <f t="shared" si="0"/>
        <v>2.7987295386028164</v>
      </c>
      <c r="Z2" s="12">
        <f t="shared" si="0"/>
        <v>2.6018402635426598</v>
      </c>
      <c r="AA2" s="12">
        <f t="shared" si="0"/>
        <v>2.5630620721065411</v>
      </c>
      <c r="AB2" s="12">
        <f t="shared" si="0"/>
        <v>2.8717676627603477</v>
      </c>
      <c r="AC2" s="12">
        <f t="shared" si="0"/>
        <v>2.8789423999531381</v>
      </c>
      <c r="AD2" s="12">
        <f t="shared" si="0"/>
        <v>2.872208518429475</v>
      </c>
      <c r="AE2" s="12">
        <f t="shared" si="0"/>
        <v>2.7880020997241228</v>
      </c>
      <c r="AF2" s="12">
        <f t="shared" si="0"/>
        <v>2.5820754979583822</v>
      </c>
      <c r="AG2" s="12">
        <f t="shared" si="0"/>
        <v>2.7101388493934655</v>
      </c>
      <c r="AH2" s="12">
        <f t="shared" si="0"/>
        <v>2.5790037900849869</v>
      </c>
      <c r="AI2" s="12">
        <f t="shared" si="0"/>
        <v>2.6326543924336137</v>
      </c>
    </row>
    <row r="3" spans="1:35" x14ac:dyDescent="0.25">
      <c r="A3" s="1" t="s">
        <v>0</v>
      </c>
      <c r="B3" s="36">
        <v>78.767700000000005</v>
      </c>
      <c r="C3" s="36">
        <v>25.9803</v>
      </c>
      <c r="D3" s="36">
        <v>22.672699999999999</v>
      </c>
      <c r="E3" s="36">
        <v>11.6564</v>
      </c>
      <c r="F3" s="36">
        <v>9.9760000000000009</v>
      </c>
      <c r="G3" s="36">
        <v>1.4403999999999999</v>
      </c>
      <c r="H3" s="36">
        <v>2.7473999999999998</v>
      </c>
      <c r="I3" s="36">
        <v>0.82689999999999997</v>
      </c>
      <c r="J3" s="36">
        <v>0.77349999999999997</v>
      </c>
      <c r="K3" s="36">
        <v>1.4937</v>
      </c>
      <c r="L3" s="36">
        <v>0.90690000000000004</v>
      </c>
      <c r="M3" s="36">
        <v>1.0403</v>
      </c>
      <c r="N3" s="36">
        <v>0.82689999999999997</v>
      </c>
      <c r="O3" s="36">
        <v>0.80020000000000002</v>
      </c>
      <c r="P3" s="36">
        <v>1.0136000000000001</v>
      </c>
      <c r="Q3" s="36">
        <v>1.0403</v>
      </c>
      <c r="S3" s="20" t="s">
        <v>107</v>
      </c>
      <c r="T3" s="12">
        <f>STDEV(B17:B27)/SQRT(11)</f>
        <v>1.9221478736082007</v>
      </c>
      <c r="U3" s="12">
        <f t="shared" ref="U3:AI3" si="1">STDEV(C17:C27)/SQRT(11)</f>
        <v>3.6159937894748539</v>
      </c>
      <c r="V3" s="12">
        <f t="shared" si="1"/>
        <v>4.5845167394247914</v>
      </c>
      <c r="W3" s="12">
        <f t="shared" si="1"/>
        <v>3.7839966832647547</v>
      </c>
      <c r="X3" s="12">
        <f t="shared" si="1"/>
        <v>3.6140760198227491</v>
      </c>
      <c r="Y3" s="12">
        <f t="shared" si="1"/>
        <v>3.4467140752024017</v>
      </c>
      <c r="Z3" s="12">
        <f t="shared" si="1"/>
        <v>3.3397207793268828</v>
      </c>
      <c r="AA3" s="12">
        <f t="shared" si="1"/>
        <v>3.3479376430427261</v>
      </c>
      <c r="AB3" s="12">
        <f t="shared" si="1"/>
        <v>3.3638600809484251</v>
      </c>
      <c r="AC3" s="12">
        <f t="shared" si="1"/>
        <v>3.3539113662722091</v>
      </c>
      <c r="AD3" s="12">
        <f t="shared" si="1"/>
        <v>3.3863321317924391</v>
      </c>
      <c r="AE3" s="12">
        <f t="shared" si="1"/>
        <v>3.3987098271486835</v>
      </c>
      <c r="AF3" s="12">
        <f t="shared" si="1"/>
        <v>3.245275912015408</v>
      </c>
      <c r="AG3" s="12">
        <f t="shared" si="1"/>
        <v>3.2651390695275708</v>
      </c>
      <c r="AH3" s="12">
        <f t="shared" si="1"/>
        <v>3.1927606869420457</v>
      </c>
      <c r="AI3" s="12">
        <f t="shared" si="1"/>
        <v>3.1273796603493706</v>
      </c>
    </row>
    <row r="4" spans="1:35" x14ac:dyDescent="0.25">
      <c r="A4" s="1" t="s">
        <v>1</v>
      </c>
      <c r="B4" s="36">
        <v>68.502700000000004</v>
      </c>
      <c r="C4" s="36">
        <v>47.513399999999997</v>
      </c>
      <c r="D4" s="36">
        <v>0.66839999999999999</v>
      </c>
      <c r="E4" s="36">
        <v>0.26740000000000003</v>
      </c>
      <c r="F4" s="36">
        <v>0.26740000000000003</v>
      </c>
      <c r="G4" s="36">
        <v>0.21390000000000001</v>
      </c>
      <c r="H4" s="36">
        <v>0.24060000000000001</v>
      </c>
      <c r="I4" s="36">
        <v>0.34760000000000002</v>
      </c>
      <c r="J4" s="36">
        <v>0.24060000000000001</v>
      </c>
      <c r="K4" s="36">
        <v>0.26740000000000003</v>
      </c>
      <c r="L4" s="36">
        <v>0.18720000000000001</v>
      </c>
      <c r="M4" s="36">
        <v>0.29409999999999997</v>
      </c>
      <c r="N4" s="36">
        <v>0.29409999999999997</v>
      </c>
      <c r="O4" s="36">
        <v>0.32090000000000002</v>
      </c>
      <c r="P4" s="36">
        <v>0.34760000000000002</v>
      </c>
      <c r="Q4" s="36">
        <v>0.50800000000000001</v>
      </c>
      <c r="S4" s="20" t="s">
        <v>108</v>
      </c>
      <c r="T4" s="12">
        <f>STDEV(B31:B41)/SQRT(11)</f>
        <v>1.617620418044986</v>
      </c>
      <c r="U4" s="12">
        <f t="shared" ref="U4:AI4" si="2">STDEV(C31:C41)/SQRT(11)</f>
        <v>2.8080817097492083</v>
      </c>
      <c r="V4" s="12">
        <f t="shared" si="2"/>
        <v>4.1769915504181325</v>
      </c>
      <c r="W4" s="12">
        <f t="shared" si="2"/>
        <v>3.1713969359321244</v>
      </c>
      <c r="X4" s="12">
        <f t="shared" si="2"/>
        <v>3.2174945996731079</v>
      </c>
      <c r="Y4" s="12">
        <f t="shared" si="2"/>
        <v>2.6671333519326965</v>
      </c>
      <c r="Z4" s="12">
        <f t="shared" si="2"/>
        <v>2.4854108166898703</v>
      </c>
      <c r="AA4" s="12">
        <f t="shared" si="2"/>
        <v>2.3949700462455108</v>
      </c>
      <c r="AB4" s="12">
        <f t="shared" si="2"/>
        <v>2.4140239286406397</v>
      </c>
      <c r="AC4" s="12">
        <f t="shared" si="2"/>
        <v>2.4526045273282593</v>
      </c>
      <c r="AD4" s="12">
        <f t="shared" si="2"/>
        <v>2.5432331768638186</v>
      </c>
      <c r="AE4" s="12">
        <f t="shared" si="2"/>
        <v>2.5186555622342559</v>
      </c>
      <c r="AF4" s="12">
        <f t="shared" si="2"/>
        <v>2.3832614597654427</v>
      </c>
      <c r="AG4" s="12">
        <f t="shared" si="2"/>
        <v>2.5081672819111529</v>
      </c>
      <c r="AH4" s="12">
        <f t="shared" si="2"/>
        <v>2.3773217567758191</v>
      </c>
      <c r="AI4" s="12">
        <f t="shared" si="2"/>
        <v>2.3552822716377135</v>
      </c>
    </row>
    <row r="5" spans="1:35" x14ac:dyDescent="0.25">
      <c r="A5" s="1" t="s">
        <v>2</v>
      </c>
      <c r="B5" s="36">
        <v>77.113</v>
      </c>
      <c r="C5" s="36">
        <v>62.865600000000001</v>
      </c>
      <c r="D5" s="36">
        <v>16.5549</v>
      </c>
      <c r="E5" s="36">
        <v>8.9079999999999995</v>
      </c>
      <c r="F5" s="36">
        <v>7.5663999999999998</v>
      </c>
      <c r="G5" s="36">
        <v>7.2176</v>
      </c>
      <c r="H5" s="36">
        <v>7.2980999999999998</v>
      </c>
      <c r="I5" s="36">
        <v>7.4859</v>
      </c>
      <c r="J5" s="36">
        <v>3.6221999999999999</v>
      </c>
      <c r="K5" s="36">
        <v>3.9174000000000002</v>
      </c>
      <c r="L5" s="36">
        <v>3.9174000000000002</v>
      </c>
      <c r="M5" s="36">
        <v>3.9979</v>
      </c>
      <c r="N5" s="36">
        <v>4.1052</v>
      </c>
      <c r="O5" s="36">
        <v>4.2662000000000004</v>
      </c>
      <c r="P5" s="36">
        <v>4.6150000000000002</v>
      </c>
      <c r="Q5" s="36">
        <v>4.5076000000000001</v>
      </c>
      <c r="S5" s="20" t="s">
        <v>109</v>
      </c>
      <c r="T5">
        <f>STDEV(B31:B41)/SQRT(11)</f>
        <v>1.617620418044986</v>
      </c>
      <c r="U5">
        <f t="shared" ref="U5:AI5" si="3">STDEV(C31:C41)/SQRT(11)</f>
        <v>2.8080817097492083</v>
      </c>
      <c r="V5">
        <f t="shared" si="3"/>
        <v>4.1769915504181325</v>
      </c>
      <c r="W5">
        <f t="shared" si="3"/>
        <v>3.1713969359321244</v>
      </c>
      <c r="X5">
        <f t="shared" si="3"/>
        <v>3.2174945996731079</v>
      </c>
      <c r="Y5">
        <f t="shared" si="3"/>
        <v>2.6671333519326965</v>
      </c>
      <c r="Z5">
        <f t="shared" si="3"/>
        <v>2.4854108166898703</v>
      </c>
      <c r="AA5">
        <f t="shared" si="3"/>
        <v>2.3949700462455108</v>
      </c>
      <c r="AB5">
        <f t="shared" si="3"/>
        <v>2.4140239286406397</v>
      </c>
      <c r="AC5">
        <f t="shared" si="3"/>
        <v>2.4526045273282593</v>
      </c>
      <c r="AD5">
        <f t="shared" si="3"/>
        <v>2.5432331768638186</v>
      </c>
      <c r="AE5">
        <f t="shared" si="3"/>
        <v>2.5186555622342559</v>
      </c>
      <c r="AF5">
        <f t="shared" si="3"/>
        <v>2.3832614597654427</v>
      </c>
      <c r="AG5">
        <f t="shared" si="3"/>
        <v>2.5081672819111529</v>
      </c>
      <c r="AH5">
        <f t="shared" si="3"/>
        <v>2.3773217567758191</v>
      </c>
      <c r="AI5">
        <f t="shared" si="3"/>
        <v>2.3552822716377135</v>
      </c>
    </row>
    <row r="6" spans="1:35" x14ac:dyDescent="0.25">
      <c r="A6" s="1" t="s">
        <v>3</v>
      </c>
      <c r="B6" s="36">
        <v>66.969800000000006</v>
      </c>
      <c r="C6" s="36">
        <v>60.791699999999999</v>
      </c>
      <c r="D6" s="36">
        <v>15.2982</v>
      </c>
      <c r="E6" s="36">
        <v>14.4156</v>
      </c>
      <c r="F6" s="36">
        <v>14.790100000000001</v>
      </c>
      <c r="G6" s="36">
        <v>13.934200000000001</v>
      </c>
      <c r="H6" s="36">
        <v>9.7620000000000005</v>
      </c>
      <c r="I6" s="36">
        <v>10.4039</v>
      </c>
      <c r="J6" s="36">
        <v>10.4573</v>
      </c>
      <c r="K6" s="36">
        <v>10.564299999999999</v>
      </c>
      <c r="L6" s="36">
        <v>10.805</v>
      </c>
      <c r="M6" s="36">
        <v>10.029400000000001</v>
      </c>
      <c r="N6" s="36">
        <v>10.1631</v>
      </c>
      <c r="O6" s="36">
        <v>10.0829</v>
      </c>
      <c r="P6" s="36">
        <v>10.1899</v>
      </c>
      <c r="Q6" s="36">
        <v>10.1899</v>
      </c>
      <c r="T6" s="40">
        <v>1</v>
      </c>
      <c r="U6" s="40">
        <v>2</v>
      </c>
      <c r="V6" s="40">
        <v>3</v>
      </c>
      <c r="W6" s="40">
        <v>4</v>
      </c>
      <c r="X6" s="40">
        <v>5</v>
      </c>
      <c r="Y6" s="40">
        <v>6</v>
      </c>
      <c r="Z6" s="40">
        <v>7</v>
      </c>
      <c r="AA6" s="40">
        <v>8</v>
      </c>
      <c r="AB6" s="40">
        <v>9</v>
      </c>
      <c r="AC6" s="40">
        <v>10</v>
      </c>
      <c r="AD6" s="40">
        <v>11</v>
      </c>
      <c r="AE6" s="40">
        <v>12</v>
      </c>
      <c r="AF6" s="40">
        <v>13</v>
      </c>
      <c r="AG6" s="40">
        <v>14</v>
      </c>
      <c r="AH6" s="40">
        <v>15</v>
      </c>
      <c r="AI6" s="40">
        <v>16</v>
      </c>
    </row>
    <row r="7" spans="1:35" x14ac:dyDescent="0.25">
      <c r="A7" s="1" t="s">
        <v>46</v>
      </c>
      <c r="B7" s="36">
        <v>72.205799999999996</v>
      </c>
      <c r="C7" s="36">
        <v>20.6111</v>
      </c>
      <c r="D7" s="36">
        <v>25.917999999999999</v>
      </c>
      <c r="E7" s="36">
        <v>18.332899999999999</v>
      </c>
      <c r="F7" s="36">
        <v>13.240399999999999</v>
      </c>
      <c r="G7" s="36">
        <v>6.6470000000000002</v>
      </c>
      <c r="H7" s="36">
        <v>7.2099000000000002</v>
      </c>
      <c r="I7" s="36">
        <v>7.3707000000000003</v>
      </c>
      <c r="J7" s="36">
        <v>6.4593999999999996</v>
      </c>
      <c r="K7" s="36">
        <v>6.0305999999999997</v>
      </c>
      <c r="L7" s="36">
        <v>6.0574000000000003</v>
      </c>
      <c r="M7" s="36">
        <v>6.2450000000000001</v>
      </c>
      <c r="N7" s="36">
        <v>6.1378000000000004</v>
      </c>
      <c r="O7" s="36">
        <v>6.0305999999999997</v>
      </c>
      <c r="P7" s="36">
        <v>6.7005999999999997</v>
      </c>
      <c r="Q7" s="36">
        <v>7.3170999999999999</v>
      </c>
      <c r="S7" s="1" t="s">
        <v>56</v>
      </c>
      <c r="T7">
        <v>72.315336363636348</v>
      </c>
      <c r="U7">
        <v>43.536154545454551</v>
      </c>
      <c r="V7">
        <v>24.107463636363637</v>
      </c>
      <c r="W7">
        <v>15.439236363636365</v>
      </c>
      <c r="X7">
        <v>13.948918181818184</v>
      </c>
      <c r="Y7">
        <v>11.178745454545455</v>
      </c>
      <c r="Z7">
        <v>10.360409090909092</v>
      </c>
      <c r="AA7">
        <v>10.495972727272727</v>
      </c>
      <c r="AB7">
        <v>10.266618181818183</v>
      </c>
      <c r="AC7">
        <v>10.179145454545454</v>
      </c>
      <c r="AD7">
        <v>10.145145454545455</v>
      </c>
      <c r="AE7">
        <v>9.8342454545454547</v>
      </c>
      <c r="AF7">
        <v>9.4677454545454527</v>
      </c>
      <c r="AG7">
        <v>9.4412090909090907</v>
      </c>
      <c r="AH7">
        <v>9.3586000000000009</v>
      </c>
      <c r="AI7">
        <v>9.5897000000000006</v>
      </c>
    </row>
    <row r="8" spans="1:35" x14ac:dyDescent="0.25">
      <c r="A8" s="1" t="s">
        <v>63</v>
      </c>
      <c r="B8" s="42">
        <v>67.146299999999997</v>
      </c>
      <c r="C8" s="42">
        <v>34.212600000000002</v>
      </c>
      <c r="D8" s="42">
        <v>28.750299999999999</v>
      </c>
      <c r="E8" s="42">
        <v>15.5609</v>
      </c>
      <c r="F8" s="42">
        <v>12.923</v>
      </c>
      <c r="G8" s="42">
        <v>11.990399999999999</v>
      </c>
      <c r="H8" s="42">
        <v>8.3666</v>
      </c>
      <c r="I8" s="42">
        <v>11.164400000000001</v>
      </c>
      <c r="J8" s="42">
        <v>9.2193000000000005</v>
      </c>
      <c r="K8" s="42">
        <v>8.7129999999999992</v>
      </c>
      <c r="L8" s="42">
        <v>8.8462999999999994</v>
      </c>
      <c r="M8" s="42">
        <v>7.4873000000000003</v>
      </c>
      <c r="N8" s="42">
        <v>5.8087</v>
      </c>
      <c r="O8" s="42">
        <v>5.6487999999999996</v>
      </c>
      <c r="P8" s="42">
        <v>5.4356999999999998</v>
      </c>
      <c r="Q8" s="42">
        <v>5.1958000000000002</v>
      </c>
      <c r="S8" s="1" t="s">
        <v>57</v>
      </c>
      <c r="T8">
        <v>72.754172727272731</v>
      </c>
      <c r="U8">
        <v>40.188754545454543</v>
      </c>
      <c r="V8">
        <v>30.446245454545455</v>
      </c>
      <c r="W8">
        <v>19.501136363636363</v>
      </c>
      <c r="X8">
        <v>17.332181818181819</v>
      </c>
      <c r="Y8">
        <v>13.469727272727273</v>
      </c>
      <c r="Z8">
        <v>13.282736363636365</v>
      </c>
      <c r="AA8">
        <v>12.957054545454543</v>
      </c>
      <c r="AB8">
        <v>12.402272727272729</v>
      </c>
      <c r="AC8">
        <v>12.464390909090907</v>
      </c>
      <c r="AD8">
        <v>12.353290909090907</v>
      </c>
      <c r="AE8">
        <v>12.377654545454543</v>
      </c>
      <c r="AF8">
        <v>11.813527272727272</v>
      </c>
      <c r="AG8">
        <v>11.716590909090909</v>
      </c>
      <c r="AH8">
        <v>11.89929090909091</v>
      </c>
      <c r="AI8">
        <v>11.731681818181817</v>
      </c>
    </row>
    <row r="9" spans="1:35" x14ac:dyDescent="0.25">
      <c r="A9" s="1" t="s">
        <v>65</v>
      </c>
      <c r="B9" s="42">
        <v>73.310199999999995</v>
      </c>
      <c r="C9" s="42">
        <v>42.078499999999998</v>
      </c>
      <c r="D9" s="42">
        <v>28.399699999999999</v>
      </c>
      <c r="E9" s="42">
        <v>21.854099999999999</v>
      </c>
      <c r="F9" s="42">
        <v>19.022200000000002</v>
      </c>
      <c r="G9" s="42">
        <v>18.461099999999998</v>
      </c>
      <c r="H9" s="42">
        <v>16.697800000000001</v>
      </c>
      <c r="I9" s="42">
        <v>17.232199999999999</v>
      </c>
      <c r="J9" s="42">
        <v>19.636700000000001</v>
      </c>
      <c r="K9" s="42">
        <v>19.316099999999999</v>
      </c>
      <c r="L9" s="42">
        <v>19.369499999999999</v>
      </c>
      <c r="M9" s="42">
        <v>18.9955</v>
      </c>
      <c r="N9" s="42">
        <v>17.739799999999999</v>
      </c>
      <c r="O9" s="42">
        <v>17.152000000000001</v>
      </c>
      <c r="P9" s="42">
        <v>17.125299999999999</v>
      </c>
      <c r="Q9" s="42">
        <v>17.659600000000001</v>
      </c>
      <c r="S9" s="1" t="s">
        <v>58</v>
      </c>
      <c r="T9">
        <v>72.560781818181809</v>
      </c>
      <c r="U9">
        <v>58.637909090909098</v>
      </c>
      <c r="V9">
        <v>39.350090909090909</v>
      </c>
      <c r="W9">
        <v>27.02161818181818</v>
      </c>
      <c r="X9">
        <v>23.023372727272729</v>
      </c>
      <c r="Y9">
        <v>15.525609090909088</v>
      </c>
      <c r="Z9">
        <v>12.52140909090909</v>
      </c>
      <c r="AA9">
        <v>12.445863636363638</v>
      </c>
      <c r="AB9">
        <v>9.6704636363636354</v>
      </c>
      <c r="AC9">
        <v>9.0568272727272738</v>
      </c>
      <c r="AD9">
        <v>9.0029909090909097</v>
      </c>
      <c r="AE9">
        <v>8.8749909090909096</v>
      </c>
      <c r="AF9">
        <v>8.3359181818181813</v>
      </c>
      <c r="AG9">
        <v>8.282563636363637</v>
      </c>
      <c r="AH9">
        <v>8.2366181818181818</v>
      </c>
      <c r="AI9">
        <v>8.1513000000000009</v>
      </c>
    </row>
    <row r="10" spans="1:35" x14ac:dyDescent="0.25">
      <c r="A10" s="1" t="s">
        <v>64</v>
      </c>
      <c r="B10" s="42">
        <v>83.386799999999994</v>
      </c>
      <c r="C10" s="42">
        <v>57.383600000000001</v>
      </c>
      <c r="D10" s="42">
        <v>61.717500000000001</v>
      </c>
      <c r="E10" s="42">
        <v>33.172800000000002</v>
      </c>
      <c r="F10" s="42">
        <v>30.8186</v>
      </c>
      <c r="G10" s="42">
        <v>31.808499999999999</v>
      </c>
      <c r="H10" s="42">
        <v>30.8186</v>
      </c>
      <c r="I10" s="42">
        <v>29.7485</v>
      </c>
      <c r="J10" s="42">
        <v>32.209699999999998</v>
      </c>
      <c r="K10" s="42">
        <v>32.610999999999997</v>
      </c>
      <c r="L10" s="42">
        <v>32.450499999999998</v>
      </c>
      <c r="M10" s="42">
        <v>31.861999999999998</v>
      </c>
      <c r="N10" s="42">
        <v>29.2135</v>
      </c>
      <c r="O10" s="42">
        <v>31.3002</v>
      </c>
      <c r="P10" s="42">
        <v>30.123100000000001</v>
      </c>
      <c r="Q10" s="42">
        <v>30.711600000000001</v>
      </c>
      <c r="S10" s="1" t="s">
        <v>59</v>
      </c>
      <c r="T10">
        <v>18.347553993960716</v>
      </c>
      <c r="U10">
        <v>13.897082868934922</v>
      </c>
      <c r="V10">
        <v>12.244544661158558</v>
      </c>
      <c r="W10">
        <v>11.434812858300699</v>
      </c>
      <c r="X10">
        <v>10.9242077321982</v>
      </c>
      <c r="Y10" s="1">
        <v>10.902262811500631</v>
      </c>
      <c r="Z10">
        <v>10.924166950006331</v>
      </c>
      <c r="AA10">
        <v>11.048138456152106</v>
      </c>
      <c r="AB10">
        <v>11.242671540184881</v>
      </c>
      <c r="AC10">
        <v>11.395810474747128</v>
      </c>
      <c r="AD10">
        <v>11.648564220373807</v>
      </c>
      <c r="AE10">
        <v>11.92812400098927</v>
      </c>
      <c r="AF10">
        <v>12.268338836436117</v>
      </c>
      <c r="AG10">
        <v>12.581767495004662</v>
      </c>
      <c r="AH10">
        <v>13.038865348182826</v>
      </c>
      <c r="AI10">
        <v>13.69055381369232</v>
      </c>
    </row>
    <row r="11" spans="1:35" x14ac:dyDescent="0.25">
      <c r="A11" s="1" t="s">
        <v>66</v>
      </c>
      <c r="B11" s="42">
        <v>68.157499999999999</v>
      </c>
      <c r="C11" s="42">
        <v>60.792700000000004</v>
      </c>
      <c r="D11" s="42">
        <v>25.602599999999999</v>
      </c>
      <c r="E11" s="42">
        <v>23.540400000000002</v>
      </c>
      <c r="F11" s="42">
        <v>23.031600000000001</v>
      </c>
      <c r="G11" s="42">
        <v>19.4162</v>
      </c>
      <c r="H11" s="42">
        <v>18.505600000000001</v>
      </c>
      <c r="I11" s="42">
        <v>17.9968</v>
      </c>
      <c r="J11" s="42">
        <v>17.728999999999999</v>
      </c>
      <c r="K11" s="42">
        <v>17.353999999999999</v>
      </c>
      <c r="L11" s="42">
        <v>17.0059</v>
      </c>
      <c r="M11" s="42">
        <v>15.773999999999999</v>
      </c>
      <c r="N11" s="42">
        <v>16.202500000000001</v>
      </c>
      <c r="O11" s="42">
        <v>15.586499999999999</v>
      </c>
      <c r="P11" s="42">
        <v>14.408099999999999</v>
      </c>
      <c r="Q11" s="42">
        <v>14.809900000000001</v>
      </c>
    </row>
    <row r="12" spans="1:35" x14ac:dyDescent="0.25">
      <c r="A12" s="1" t="s">
        <v>67</v>
      </c>
      <c r="B12" s="42">
        <v>60.993899999999996</v>
      </c>
      <c r="C12" s="42">
        <v>27.357700000000001</v>
      </c>
      <c r="D12" s="42">
        <v>17.499300000000002</v>
      </c>
      <c r="E12" s="42">
        <v>15.629200000000001</v>
      </c>
      <c r="F12" s="42">
        <v>15.362</v>
      </c>
      <c r="G12" s="42">
        <v>6.2784000000000004</v>
      </c>
      <c r="H12" s="42">
        <v>6.5456000000000003</v>
      </c>
      <c r="I12" s="42">
        <v>7.3470000000000004</v>
      </c>
      <c r="J12" s="42">
        <v>6.5990000000000002</v>
      </c>
      <c r="K12" s="42">
        <v>7.2134999999999998</v>
      </c>
      <c r="L12" s="42">
        <v>6.9462999999999999</v>
      </c>
      <c r="M12" s="42">
        <v>7.5875000000000004</v>
      </c>
      <c r="N12" s="42">
        <v>8.0951000000000004</v>
      </c>
      <c r="O12" s="42">
        <v>7.4539</v>
      </c>
      <c r="P12" s="42">
        <v>7.4272</v>
      </c>
      <c r="Q12" s="42">
        <v>7.7210999999999999</v>
      </c>
    </row>
    <row r="13" spans="1:35" x14ac:dyDescent="0.25">
      <c r="A13" s="1" t="s">
        <v>68</v>
      </c>
      <c r="B13" s="42">
        <v>78.915000000000006</v>
      </c>
      <c r="C13" s="42">
        <v>39.310499999999998</v>
      </c>
      <c r="D13" s="42">
        <v>22.1005</v>
      </c>
      <c r="E13" s="42">
        <v>6.4939</v>
      </c>
      <c r="F13" s="42">
        <v>6.4404000000000003</v>
      </c>
      <c r="G13" s="42">
        <v>5.5585000000000004</v>
      </c>
      <c r="H13" s="42">
        <v>5.7723000000000004</v>
      </c>
      <c r="I13" s="42">
        <v>5.5317999999999996</v>
      </c>
      <c r="J13" s="42">
        <v>5.9861000000000004</v>
      </c>
      <c r="K13" s="42">
        <v>4.4896000000000003</v>
      </c>
      <c r="L13" s="42">
        <v>5.1041999999999996</v>
      </c>
      <c r="M13" s="42">
        <v>4.8636999999999997</v>
      </c>
      <c r="N13" s="42">
        <v>5.5585000000000004</v>
      </c>
      <c r="O13" s="42">
        <v>5.2111000000000001</v>
      </c>
      <c r="P13" s="42">
        <v>5.5585000000000004</v>
      </c>
      <c r="Q13" s="42">
        <v>5.8258000000000001</v>
      </c>
    </row>
    <row r="14" spans="1:35" x14ac:dyDescent="0.25">
      <c r="A14" s="1" t="s">
        <v>4</v>
      </c>
      <c r="B14" s="36">
        <f>AVERAGE(B3:B13)</f>
        <v>72.315336363636348</v>
      </c>
      <c r="C14" s="42">
        <f t="shared" ref="C14:Q14" si="4">AVERAGE(C3:C13)</f>
        <v>43.536154545454551</v>
      </c>
      <c r="D14" s="42">
        <f t="shared" si="4"/>
        <v>24.107463636363637</v>
      </c>
      <c r="E14" s="42">
        <f t="shared" si="4"/>
        <v>15.439236363636365</v>
      </c>
      <c r="F14" s="42">
        <f t="shared" si="4"/>
        <v>13.948918181818184</v>
      </c>
      <c r="G14" s="42">
        <f t="shared" si="4"/>
        <v>11.178745454545455</v>
      </c>
      <c r="H14" s="42">
        <f t="shared" si="4"/>
        <v>10.360409090909092</v>
      </c>
      <c r="I14" s="42">
        <f t="shared" si="4"/>
        <v>10.495972727272727</v>
      </c>
      <c r="J14" s="42">
        <f t="shared" si="4"/>
        <v>10.266618181818183</v>
      </c>
      <c r="K14" s="42">
        <f t="shared" si="4"/>
        <v>10.179145454545454</v>
      </c>
      <c r="L14" s="42">
        <f t="shared" si="4"/>
        <v>10.145145454545455</v>
      </c>
      <c r="M14" s="42">
        <f t="shared" si="4"/>
        <v>9.8342454545454547</v>
      </c>
      <c r="N14" s="42">
        <f t="shared" si="4"/>
        <v>9.4677454545454527</v>
      </c>
      <c r="O14" s="42">
        <f t="shared" si="4"/>
        <v>9.4412090909090907</v>
      </c>
      <c r="P14" s="42">
        <f t="shared" si="4"/>
        <v>9.3586000000000009</v>
      </c>
      <c r="Q14" s="42">
        <f t="shared" si="4"/>
        <v>9.5897000000000006</v>
      </c>
    </row>
    <row r="16" spans="1:35" x14ac:dyDescent="0.25">
      <c r="B16" s="111" t="s">
        <v>57</v>
      </c>
      <c r="C16" s="112"/>
      <c r="D16" s="112"/>
      <c r="E16" s="112"/>
      <c r="F16" s="112"/>
      <c r="G16" s="112"/>
      <c r="H16" s="112"/>
      <c r="I16" s="112"/>
      <c r="J16" s="112"/>
      <c r="K16" s="112"/>
      <c r="L16" s="112"/>
      <c r="M16" s="112"/>
      <c r="N16" s="112"/>
      <c r="O16" s="112"/>
      <c r="P16" s="112"/>
      <c r="Q16" s="113"/>
    </row>
    <row r="17" spans="1:36" x14ac:dyDescent="0.25">
      <c r="A17" s="1" t="s">
        <v>0</v>
      </c>
      <c r="B17" s="42">
        <v>77.087199999999996</v>
      </c>
      <c r="C17" s="42">
        <v>26.433700000000002</v>
      </c>
      <c r="D17" s="42">
        <v>24.459900000000001</v>
      </c>
      <c r="E17" s="42">
        <v>12.4033</v>
      </c>
      <c r="F17" s="42">
        <v>11.229699999999999</v>
      </c>
      <c r="G17" s="42">
        <v>3.1741999999999999</v>
      </c>
      <c r="H17" s="42">
        <v>2.7206999999999999</v>
      </c>
      <c r="I17" s="42">
        <v>2.1871999999999998</v>
      </c>
      <c r="J17" s="42">
        <v>1.3337000000000001</v>
      </c>
      <c r="K17" s="42">
        <v>1.1203000000000001</v>
      </c>
      <c r="L17" s="42">
        <v>1.2270000000000001</v>
      </c>
      <c r="M17" s="42">
        <v>1.4137</v>
      </c>
      <c r="N17" s="42">
        <v>1.3604000000000001</v>
      </c>
      <c r="O17" s="42">
        <v>1.4137</v>
      </c>
      <c r="P17" s="42">
        <v>1.4937</v>
      </c>
      <c r="Q17" s="42">
        <v>1.5204</v>
      </c>
    </row>
    <row r="18" spans="1:36" x14ac:dyDescent="0.25">
      <c r="A18" s="1" t="s">
        <v>1</v>
      </c>
      <c r="B18" s="42">
        <v>70.187200000000004</v>
      </c>
      <c r="C18" s="42">
        <v>39.090899999999998</v>
      </c>
      <c r="D18" s="42">
        <v>2.5400999999999998</v>
      </c>
      <c r="E18" s="42">
        <v>0.58819999999999995</v>
      </c>
      <c r="F18" s="42">
        <v>1.2032</v>
      </c>
      <c r="G18" s="42">
        <v>0.50800000000000001</v>
      </c>
      <c r="H18" s="42">
        <v>0.64170000000000005</v>
      </c>
      <c r="I18" s="42">
        <v>0.50800000000000001</v>
      </c>
      <c r="J18" s="42">
        <v>0.45450000000000002</v>
      </c>
      <c r="K18" s="42">
        <v>0.45450000000000002</v>
      </c>
      <c r="L18" s="42">
        <v>0.53480000000000005</v>
      </c>
      <c r="M18" s="42">
        <v>0.45450000000000002</v>
      </c>
      <c r="N18" s="42">
        <v>0.45450000000000002</v>
      </c>
      <c r="O18" s="42">
        <v>0.58819999999999995</v>
      </c>
      <c r="P18" s="42">
        <v>0.72189999999999999</v>
      </c>
      <c r="Q18" s="42">
        <v>0.77539999999999998</v>
      </c>
    </row>
    <row r="19" spans="1:36" x14ac:dyDescent="0.25">
      <c r="A19" s="1" t="s">
        <v>2</v>
      </c>
      <c r="B19" s="42">
        <v>76.576300000000003</v>
      </c>
      <c r="C19" s="42">
        <v>49.047499999999999</v>
      </c>
      <c r="D19" s="42">
        <v>29.8095</v>
      </c>
      <c r="E19" s="42">
        <v>7.6200999999999999</v>
      </c>
      <c r="F19" s="42">
        <v>5.6614000000000004</v>
      </c>
      <c r="G19" s="42">
        <v>5.4736000000000002</v>
      </c>
      <c r="H19" s="42">
        <v>5.3125999999999998</v>
      </c>
      <c r="I19" s="42">
        <v>6.0907</v>
      </c>
      <c r="J19" s="42">
        <v>5.4199000000000002</v>
      </c>
      <c r="K19" s="42">
        <v>5.5271999999999997</v>
      </c>
      <c r="L19" s="42">
        <v>5.7150999999999996</v>
      </c>
      <c r="M19" s="42">
        <v>5.6614000000000004</v>
      </c>
      <c r="N19" s="42">
        <v>5.5271999999999997</v>
      </c>
      <c r="O19" s="42">
        <v>5.3662000000000001</v>
      </c>
      <c r="P19" s="42">
        <v>6.1174999999999997</v>
      </c>
      <c r="Q19" s="42">
        <v>5.4736000000000002</v>
      </c>
    </row>
    <row r="20" spans="1:36" x14ac:dyDescent="0.25">
      <c r="A20" s="1" t="s">
        <v>3</v>
      </c>
      <c r="B20" s="42">
        <v>68.467500000000001</v>
      </c>
      <c r="C20" s="42">
        <v>27.627700000000001</v>
      </c>
      <c r="D20" s="42">
        <v>20.8612</v>
      </c>
      <c r="E20" s="42">
        <v>12.8644</v>
      </c>
      <c r="F20" s="42">
        <v>12.998100000000001</v>
      </c>
      <c r="G20" s="42">
        <v>13.426</v>
      </c>
      <c r="H20" s="42">
        <v>15.1645</v>
      </c>
      <c r="I20" s="42">
        <v>13.907500000000001</v>
      </c>
      <c r="J20" s="42">
        <v>13.747</v>
      </c>
      <c r="K20" s="42">
        <v>13.853999999999999</v>
      </c>
      <c r="L20" s="42">
        <v>13.747</v>
      </c>
      <c r="M20" s="42">
        <v>13.426</v>
      </c>
      <c r="N20" s="42">
        <v>13.907500000000001</v>
      </c>
      <c r="O20" s="42">
        <v>13.961</v>
      </c>
      <c r="P20" s="42">
        <v>14.3354</v>
      </c>
      <c r="Q20" s="42">
        <v>14.6296</v>
      </c>
    </row>
    <row r="21" spans="1:36" x14ac:dyDescent="0.25">
      <c r="A21" s="1" t="s">
        <v>46</v>
      </c>
      <c r="B21" s="42">
        <v>75.261300000000006</v>
      </c>
      <c r="C21" s="42">
        <v>33.583500000000001</v>
      </c>
      <c r="D21" s="42">
        <v>21.897600000000001</v>
      </c>
      <c r="E21" s="42">
        <v>16.9392</v>
      </c>
      <c r="F21" s="42">
        <v>11.3642</v>
      </c>
      <c r="G21" s="42">
        <v>6.9954000000000001</v>
      </c>
      <c r="H21" s="42">
        <v>7.3707000000000003</v>
      </c>
      <c r="I21" s="42">
        <v>7.5046999999999997</v>
      </c>
      <c r="J21" s="42">
        <v>8.1478999999999999</v>
      </c>
      <c r="K21" s="42">
        <v>8.2284000000000006</v>
      </c>
      <c r="L21" s="42">
        <v>8.6303999999999998</v>
      </c>
      <c r="M21" s="42">
        <v>8.9252000000000002</v>
      </c>
      <c r="N21" s="42">
        <v>7.5583</v>
      </c>
      <c r="O21" s="42">
        <v>7.7458999999999998</v>
      </c>
      <c r="P21" s="42">
        <v>8.5231999999999992</v>
      </c>
      <c r="Q21" s="42">
        <v>9.7025000000000006</v>
      </c>
    </row>
    <row r="22" spans="1:36" x14ac:dyDescent="0.25">
      <c r="A22" s="1" t="s">
        <v>63</v>
      </c>
      <c r="B22" s="42">
        <v>76.019199999999998</v>
      </c>
      <c r="C22" s="42">
        <v>40.714100000000002</v>
      </c>
      <c r="D22" s="42">
        <v>38.555799999999998</v>
      </c>
      <c r="E22" s="42">
        <v>27.870999999999999</v>
      </c>
      <c r="F22" s="42">
        <v>26.272300000000001</v>
      </c>
      <c r="G22" s="42">
        <v>13.5625</v>
      </c>
      <c r="H22" s="42">
        <v>13.908899999999999</v>
      </c>
      <c r="I22" s="42">
        <v>11.5108</v>
      </c>
      <c r="J22" s="42">
        <v>8.2600999999999996</v>
      </c>
      <c r="K22" s="42">
        <v>10.818</v>
      </c>
      <c r="L22" s="42">
        <v>9.4590999999999994</v>
      </c>
      <c r="M22" s="42">
        <v>9.1127000000000002</v>
      </c>
      <c r="N22" s="42">
        <v>7.8604000000000003</v>
      </c>
      <c r="O22" s="42">
        <v>7.5938999999999997</v>
      </c>
      <c r="P22" s="42">
        <v>7.4873000000000003</v>
      </c>
      <c r="Q22" s="42">
        <v>6.8212000000000002</v>
      </c>
    </row>
    <row r="23" spans="1:36" x14ac:dyDescent="0.25">
      <c r="A23" s="1" t="s">
        <v>65</v>
      </c>
      <c r="B23" s="42">
        <v>69.837000000000003</v>
      </c>
      <c r="C23" s="42">
        <v>33.021599999999999</v>
      </c>
      <c r="D23" s="42">
        <v>29.2546</v>
      </c>
      <c r="E23" s="42">
        <v>22.228200000000001</v>
      </c>
      <c r="F23" s="42">
        <v>30.536999999999999</v>
      </c>
      <c r="G23" s="42">
        <v>23.350300000000001</v>
      </c>
      <c r="H23" s="42">
        <v>21.346499999999999</v>
      </c>
      <c r="I23" s="42">
        <v>26.2089</v>
      </c>
      <c r="J23" s="42">
        <v>24.445599999999999</v>
      </c>
      <c r="K23" s="42">
        <v>25.006699999999999</v>
      </c>
      <c r="L23" s="42">
        <v>24.125</v>
      </c>
      <c r="M23" s="42">
        <v>24.766200000000001</v>
      </c>
      <c r="N23" s="42">
        <v>23.350300000000001</v>
      </c>
      <c r="O23" s="42">
        <v>23.0564</v>
      </c>
      <c r="P23" s="42">
        <v>22.922799999999999</v>
      </c>
      <c r="Q23" s="42">
        <v>21.960999999999999</v>
      </c>
    </row>
    <row r="24" spans="1:36" x14ac:dyDescent="0.25">
      <c r="A24" s="1" t="s">
        <v>64</v>
      </c>
      <c r="B24" s="42">
        <v>78.0364</v>
      </c>
      <c r="C24" s="42">
        <v>65.114999999999995</v>
      </c>
      <c r="D24" s="42">
        <v>65.462800000000001</v>
      </c>
      <c r="E24" s="42">
        <v>40.877499999999998</v>
      </c>
      <c r="F24" s="42">
        <v>39.218800000000002</v>
      </c>
      <c r="G24" s="42">
        <v>39.9679</v>
      </c>
      <c r="H24" s="42">
        <v>38.844299999999997</v>
      </c>
      <c r="I24" s="42">
        <v>38.282499999999999</v>
      </c>
      <c r="J24" s="42">
        <v>37.265900000000002</v>
      </c>
      <c r="K24" s="42">
        <v>37.6404</v>
      </c>
      <c r="L24" s="42">
        <v>38.576799999999999</v>
      </c>
      <c r="M24" s="42">
        <v>38.4163</v>
      </c>
      <c r="N24" s="42">
        <v>37.158900000000003</v>
      </c>
      <c r="O24" s="42">
        <v>37.078699999999998</v>
      </c>
      <c r="P24" s="42">
        <v>36.570399999999999</v>
      </c>
      <c r="Q24" s="42">
        <v>36.302799999999998</v>
      </c>
    </row>
    <row r="25" spans="1:36" x14ac:dyDescent="0.25">
      <c r="A25" s="1" t="s">
        <v>66</v>
      </c>
      <c r="B25" s="42">
        <v>71.987099999999998</v>
      </c>
      <c r="C25" s="42">
        <v>40.144599999999997</v>
      </c>
      <c r="D25" s="42">
        <v>33.744</v>
      </c>
      <c r="E25" s="42">
        <v>31.306899999999999</v>
      </c>
      <c r="F25" s="42">
        <v>28.950199999999999</v>
      </c>
      <c r="G25" s="42">
        <v>23.0852</v>
      </c>
      <c r="H25" s="42">
        <v>23.031600000000001</v>
      </c>
      <c r="I25" s="42">
        <v>18.398499999999999</v>
      </c>
      <c r="J25" s="42">
        <v>21.7193</v>
      </c>
      <c r="K25" s="42">
        <v>19.309100000000001</v>
      </c>
      <c r="L25" s="42">
        <v>19.255500000000001</v>
      </c>
      <c r="M25" s="42">
        <v>19.4162</v>
      </c>
      <c r="N25" s="42">
        <v>17.380800000000001</v>
      </c>
      <c r="O25" s="42">
        <v>18.264600000000002</v>
      </c>
      <c r="P25" s="42">
        <v>18.318200000000001</v>
      </c>
      <c r="Q25" s="42">
        <v>17.0059</v>
      </c>
    </row>
    <row r="26" spans="1:36" x14ac:dyDescent="0.25">
      <c r="A26" s="1" t="s">
        <v>67</v>
      </c>
      <c r="B26" s="42">
        <v>57.093200000000003</v>
      </c>
      <c r="C26" s="42">
        <v>32.006399999999999</v>
      </c>
      <c r="D26" s="42">
        <v>34.464300000000001</v>
      </c>
      <c r="E26" s="42">
        <v>33.101799999999997</v>
      </c>
      <c r="F26" s="42">
        <v>14.3468</v>
      </c>
      <c r="G26" s="42">
        <v>9.5378000000000007</v>
      </c>
      <c r="H26" s="42">
        <v>9.5912000000000006</v>
      </c>
      <c r="I26" s="42">
        <v>10.3126</v>
      </c>
      <c r="J26" s="42">
        <v>8.6829000000000001</v>
      </c>
      <c r="K26" s="42">
        <v>9.5645000000000007</v>
      </c>
      <c r="L26" s="42">
        <v>8.8698999999999995</v>
      </c>
      <c r="M26" s="42">
        <v>9.0836000000000006</v>
      </c>
      <c r="N26" s="42">
        <v>8.7363</v>
      </c>
      <c r="O26" s="42">
        <v>8.2553999999999998</v>
      </c>
      <c r="P26" s="42">
        <v>8.2820999999999998</v>
      </c>
      <c r="Q26" s="42">
        <v>8.5493000000000006</v>
      </c>
    </row>
    <row r="27" spans="1:36" x14ac:dyDescent="0.25">
      <c r="A27" s="1" t="s">
        <v>68</v>
      </c>
      <c r="B27" s="42">
        <v>79.743499999999997</v>
      </c>
      <c r="C27" s="42">
        <v>55.2913</v>
      </c>
      <c r="D27" s="42">
        <v>33.858899999999998</v>
      </c>
      <c r="E27" s="42">
        <v>8.7119</v>
      </c>
      <c r="F27" s="42">
        <v>8.8722999999999992</v>
      </c>
      <c r="G27" s="42">
        <v>9.0861000000000001</v>
      </c>
      <c r="H27" s="42">
        <v>8.1774000000000004</v>
      </c>
      <c r="I27" s="42">
        <v>7.6162000000000001</v>
      </c>
      <c r="J27" s="42">
        <v>6.9481999999999999</v>
      </c>
      <c r="K27" s="42">
        <v>5.5852000000000004</v>
      </c>
      <c r="L27" s="42">
        <v>5.7455999999999996</v>
      </c>
      <c r="M27" s="42">
        <v>5.4783999999999997</v>
      </c>
      <c r="N27" s="42">
        <v>6.6542000000000003</v>
      </c>
      <c r="O27" s="42">
        <v>5.5585000000000004</v>
      </c>
      <c r="P27" s="42">
        <v>6.1196999999999999</v>
      </c>
      <c r="Q27" s="42">
        <v>6.3068</v>
      </c>
    </row>
    <row r="28" spans="1:36" x14ac:dyDescent="0.25">
      <c r="A28" s="1" t="s">
        <v>4</v>
      </c>
      <c r="B28" s="36">
        <f>AVERAGE(B17:B27)</f>
        <v>72.754172727272731</v>
      </c>
      <c r="C28" s="42">
        <f t="shared" ref="C28:Q28" si="5">AVERAGE(C17:C27)</f>
        <v>40.188754545454543</v>
      </c>
      <c r="D28" s="42">
        <f t="shared" si="5"/>
        <v>30.446245454545455</v>
      </c>
      <c r="E28" s="42">
        <f t="shared" si="5"/>
        <v>19.501136363636363</v>
      </c>
      <c r="F28" s="42">
        <f t="shared" si="5"/>
        <v>17.332181818181819</v>
      </c>
      <c r="G28" s="42">
        <f t="shared" si="5"/>
        <v>13.469727272727273</v>
      </c>
      <c r="H28" s="42">
        <f t="shared" si="5"/>
        <v>13.282736363636365</v>
      </c>
      <c r="I28" s="42">
        <f t="shared" si="5"/>
        <v>12.957054545454543</v>
      </c>
      <c r="J28" s="42">
        <f t="shared" si="5"/>
        <v>12.402272727272729</v>
      </c>
      <c r="K28" s="42">
        <f t="shared" si="5"/>
        <v>12.464390909090907</v>
      </c>
      <c r="L28" s="42">
        <f t="shared" si="5"/>
        <v>12.353290909090907</v>
      </c>
      <c r="M28" s="42">
        <f t="shared" si="5"/>
        <v>12.377654545454543</v>
      </c>
      <c r="N28" s="42">
        <f t="shared" si="5"/>
        <v>11.813527272727272</v>
      </c>
      <c r="O28" s="42">
        <f t="shared" si="5"/>
        <v>11.716590909090909</v>
      </c>
      <c r="P28" s="42">
        <f t="shared" si="5"/>
        <v>11.89929090909091</v>
      </c>
      <c r="Q28" s="42">
        <f t="shared" si="5"/>
        <v>11.731681818181817</v>
      </c>
    </row>
    <row r="30" spans="1:36" x14ac:dyDescent="0.25">
      <c r="B30" s="111" t="s">
        <v>58</v>
      </c>
      <c r="C30" s="112"/>
      <c r="D30" s="112"/>
      <c r="E30" s="112"/>
      <c r="F30" s="112"/>
      <c r="G30" s="112"/>
      <c r="H30" s="112"/>
      <c r="I30" s="112"/>
      <c r="J30" s="112"/>
      <c r="K30" s="112"/>
      <c r="L30" s="112"/>
      <c r="M30" s="112"/>
      <c r="N30" s="112"/>
      <c r="O30" s="112"/>
      <c r="P30" s="112"/>
      <c r="Q30" s="113"/>
    </row>
    <row r="31" spans="1:36" x14ac:dyDescent="0.25">
      <c r="A31" s="1" t="s">
        <v>0</v>
      </c>
      <c r="B31" s="42">
        <v>77.727400000000003</v>
      </c>
      <c r="C31" s="42">
        <v>43.158200000000001</v>
      </c>
      <c r="D31" s="42">
        <v>38.063499999999998</v>
      </c>
      <c r="E31" s="42">
        <v>19.7119</v>
      </c>
      <c r="F31" s="42">
        <v>17.124600000000001</v>
      </c>
      <c r="G31" s="42">
        <v>28.861000000000001</v>
      </c>
      <c r="H31" s="42">
        <v>2.7473999999999998</v>
      </c>
      <c r="I31" s="42">
        <v>5.8148999999999997</v>
      </c>
      <c r="J31" s="42">
        <v>5.3880999999999997</v>
      </c>
      <c r="K31" s="42">
        <v>2.4272999999999998</v>
      </c>
      <c r="L31" s="42">
        <v>2.0539000000000001</v>
      </c>
      <c r="M31" s="42">
        <v>1.7071000000000001</v>
      </c>
      <c r="N31" s="42">
        <v>0.42680000000000001</v>
      </c>
      <c r="O31" s="42">
        <v>0.61350000000000005</v>
      </c>
      <c r="P31" s="42">
        <v>0.80020000000000002</v>
      </c>
      <c r="Q31" s="42">
        <v>0.85360000000000003</v>
      </c>
    </row>
    <row r="32" spans="1:36" x14ac:dyDescent="0.25">
      <c r="A32" s="1" t="s">
        <v>1</v>
      </c>
      <c r="B32" s="42">
        <v>71.9251</v>
      </c>
      <c r="C32" s="42">
        <v>65.668400000000005</v>
      </c>
      <c r="D32" s="42">
        <v>20.320900000000002</v>
      </c>
      <c r="E32" s="42">
        <v>10</v>
      </c>
      <c r="F32" s="42">
        <v>8.6096000000000004</v>
      </c>
      <c r="G32" s="42">
        <v>0.18720000000000001</v>
      </c>
      <c r="H32" s="42">
        <v>0.13370000000000001</v>
      </c>
      <c r="I32" s="42">
        <v>1.8716999999999999</v>
      </c>
      <c r="J32" s="42">
        <v>0.16039999999999999</v>
      </c>
      <c r="K32" s="42">
        <v>0.18720000000000001</v>
      </c>
      <c r="L32" s="42">
        <v>0.16039999999999999</v>
      </c>
      <c r="M32" s="42">
        <v>0.18720000000000001</v>
      </c>
      <c r="N32" s="42">
        <v>0.18720000000000001</v>
      </c>
      <c r="O32" s="42">
        <v>0.18720000000000001</v>
      </c>
      <c r="P32" s="42">
        <v>0.24060000000000001</v>
      </c>
      <c r="Q32" s="42">
        <v>0.21390000000000001</v>
      </c>
      <c r="U32">
        <v>0.39173226741725098</v>
      </c>
      <c r="V32">
        <v>0.52717373728352401</v>
      </c>
      <c r="W32">
        <v>0.60545728398556897</v>
      </c>
      <c r="X32">
        <v>0.71051852624162704</v>
      </c>
      <c r="Y32">
        <v>0.74451743319407304</v>
      </c>
      <c r="Z32">
        <v>0.79093669573793801</v>
      </c>
      <c r="AA32">
        <v>0.81598166343201495</v>
      </c>
      <c r="AB32">
        <v>0.81766537037869402</v>
      </c>
      <c r="AC32">
        <v>0.87835772595741801</v>
      </c>
      <c r="AD32">
        <v>0.89258206551013597</v>
      </c>
      <c r="AE32">
        <v>0.90812013922432799</v>
      </c>
      <c r="AF32">
        <v>0.92241619140954301</v>
      </c>
      <c r="AG32">
        <v>0.94399555065242902</v>
      </c>
      <c r="AH32">
        <v>0.98238989774282504</v>
      </c>
      <c r="AI32">
        <v>0.98194691895078001</v>
      </c>
      <c r="AJ32">
        <v>0.99186518523448897</v>
      </c>
    </row>
    <row r="33" spans="1:36" x14ac:dyDescent="0.25">
      <c r="A33" s="1" t="s">
        <v>2</v>
      </c>
      <c r="B33" s="42">
        <v>79.742400000000004</v>
      </c>
      <c r="C33" s="42">
        <v>66.595100000000002</v>
      </c>
      <c r="D33" s="42">
        <v>43.788600000000002</v>
      </c>
      <c r="E33" s="42">
        <v>16.608499999999999</v>
      </c>
      <c r="F33" s="42">
        <v>13.2546</v>
      </c>
      <c r="G33" s="42">
        <v>11.4033</v>
      </c>
      <c r="H33" s="42">
        <v>9.1762999999999995</v>
      </c>
      <c r="I33" s="42">
        <v>9.5251000000000001</v>
      </c>
      <c r="J33" s="42">
        <v>4.2662000000000004</v>
      </c>
      <c r="K33" s="42">
        <v>4.3734999999999999</v>
      </c>
      <c r="L33" s="42">
        <v>4.4272</v>
      </c>
      <c r="M33" s="42">
        <v>4.6955</v>
      </c>
      <c r="N33" s="42">
        <v>5.0979000000000001</v>
      </c>
      <c r="O33" s="42">
        <v>4.7222999999999997</v>
      </c>
      <c r="P33" s="42">
        <v>5.2858000000000001</v>
      </c>
      <c r="Q33" s="42">
        <v>5.1516000000000002</v>
      </c>
      <c r="U33">
        <v>0.39250311984778402</v>
      </c>
      <c r="V33">
        <v>0.53323836262837898</v>
      </c>
      <c r="W33">
        <v>0.61098079861903098</v>
      </c>
      <c r="X33">
        <v>0.70916436601568</v>
      </c>
      <c r="Y33">
        <v>0.74993876675716298</v>
      </c>
      <c r="Z33">
        <v>0.77931216420169303</v>
      </c>
      <c r="AA33">
        <v>0.81552857047183602</v>
      </c>
      <c r="AB33">
        <v>0.81507149746651297</v>
      </c>
      <c r="AC33">
        <v>0.84882764812491096</v>
      </c>
      <c r="AD33">
        <v>0.86035050892040199</v>
      </c>
      <c r="AE33">
        <v>0.87538575101078697</v>
      </c>
      <c r="AF33">
        <v>0.886187453766621</v>
      </c>
      <c r="AG33">
        <v>0.90868519700596095</v>
      </c>
      <c r="AH33">
        <v>0.94441141576614096</v>
      </c>
      <c r="AI33">
        <v>0.95084360655197397</v>
      </c>
      <c r="AJ33">
        <v>0.96162129307932598</v>
      </c>
    </row>
    <row r="34" spans="1:36" x14ac:dyDescent="0.25">
      <c r="A34" s="1" t="s">
        <v>3</v>
      </c>
      <c r="B34" s="42">
        <v>71.944400000000002</v>
      </c>
      <c r="C34" s="42">
        <v>53.998399999999997</v>
      </c>
      <c r="D34" s="42">
        <v>22.867100000000001</v>
      </c>
      <c r="E34" s="42">
        <v>19.3367</v>
      </c>
      <c r="F34" s="42">
        <v>20.9682</v>
      </c>
      <c r="G34" s="42">
        <v>12.061999999999999</v>
      </c>
      <c r="H34" s="42">
        <v>9.3607999999999993</v>
      </c>
      <c r="I34" s="42">
        <v>8.7456999999999994</v>
      </c>
      <c r="J34" s="42">
        <v>8.5584000000000007</v>
      </c>
      <c r="K34" s="42">
        <v>8.7723999999999993</v>
      </c>
      <c r="L34" s="42">
        <v>8.7456999999999994</v>
      </c>
      <c r="M34" s="42">
        <v>8.6921999999999997</v>
      </c>
      <c r="N34" s="42">
        <v>9.2003000000000004</v>
      </c>
      <c r="O34" s="42">
        <v>9.1468000000000007</v>
      </c>
      <c r="P34" s="42">
        <v>8.2108000000000008</v>
      </c>
      <c r="Q34" s="42">
        <v>8.7456999999999994</v>
      </c>
      <c r="U34">
        <v>0.30146506122184802</v>
      </c>
      <c r="V34">
        <v>0.43141929297169901</v>
      </c>
      <c r="W34">
        <v>0.51247781444226104</v>
      </c>
      <c r="X34">
        <v>0.61995356200379204</v>
      </c>
      <c r="Y34">
        <v>0.64141196566846204</v>
      </c>
      <c r="Z34">
        <v>0.67997972143377905</v>
      </c>
      <c r="AA34">
        <v>0.71750671962450796</v>
      </c>
      <c r="AB34">
        <v>0.71940883996190896</v>
      </c>
      <c r="AC34">
        <v>0.76300886629879505</v>
      </c>
      <c r="AD34">
        <v>0.773351561205329</v>
      </c>
      <c r="AE34">
        <v>0.79350366161298802</v>
      </c>
      <c r="AF34">
        <v>0.80657062451858197</v>
      </c>
      <c r="AG34">
        <v>0.83599402579614002</v>
      </c>
      <c r="AH34">
        <v>0.87164564816996204</v>
      </c>
      <c r="AI34">
        <v>0.88333840658589202</v>
      </c>
      <c r="AJ34">
        <v>0.89068759109848905</v>
      </c>
    </row>
    <row r="35" spans="1:36" x14ac:dyDescent="0.25">
      <c r="A35" s="1" t="s">
        <v>46</v>
      </c>
      <c r="B35" s="42">
        <v>68.828699999999998</v>
      </c>
      <c r="C35" s="42">
        <v>50.7639</v>
      </c>
      <c r="D35" s="42">
        <v>47.118699999999997</v>
      </c>
      <c r="E35" s="42">
        <v>36.076099999999997</v>
      </c>
      <c r="F35" s="42">
        <v>23.988199999999999</v>
      </c>
      <c r="G35" s="42">
        <v>19.029800000000002</v>
      </c>
      <c r="H35" s="42">
        <v>16.644300000000001</v>
      </c>
      <c r="I35" s="42">
        <v>13.7765</v>
      </c>
      <c r="J35" s="42">
        <v>7.1830999999999996</v>
      </c>
      <c r="K35" s="42">
        <v>7.0221999999999998</v>
      </c>
      <c r="L35" s="42">
        <v>5.9768999999999997</v>
      </c>
      <c r="M35" s="42">
        <v>6.4058000000000002</v>
      </c>
      <c r="N35" s="42">
        <v>6.3254000000000001</v>
      </c>
      <c r="O35" s="42">
        <v>5.8696999999999999</v>
      </c>
      <c r="P35" s="42">
        <v>6.5129999999999999</v>
      </c>
      <c r="Q35" s="42">
        <v>6.7005999999999997</v>
      </c>
      <c r="U35">
        <v>0.51477101143365001</v>
      </c>
      <c r="V35">
        <v>0.67613148349020302</v>
      </c>
      <c r="W35">
        <v>0.740808735095</v>
      </c>
      <c r="X35">
        <v>0.83084764357688101</v>
      </c>
      <c r="Y35">
        <v>0.86591216588092401</v>
      </c>
      <c r="Z35">
        <v>0.91133761940033298</v>
      </c>
      <c r="AA35">
        <v>0.944579459438049</v>
      </c>
      <c r="AB35">
        <v>0.94525632809904203</v>
      </c>
      <c r="AC35">
        <v>0.98615060124032095</v>
      </c>
      <c r="AD35">
        <v>0.98926670075291301</v>
      </c>
      <c r="AE35">
        <v>0.99321974876526897</v>
      </c>
      <c r="AF35">
        <v>1.00836347910341</v>
      </c>
      <c r="AG35">
        <v>1.02708918248938</v>
      </c>
      <c r="AH35">
        <v>1.0501092906860701</v>
      </c>
      <c r="AI35">
        <v>1.0546023651094401</v>
      </c>
      <c r="AJ35">
        <v>1.06013730723142</v>
      </c>
    </row>
    <row r="36" spans="1:36" x14ac:dyDescent="0.25">
      <c r="A36" s="1" t="s">
        <v>63</v>
      </c>
      <c r="B36" s="42">
        <v>70.183899999999994</v>
      </c>
      <c r="C36" s="42">
        <v>59.499099999999999</v>
      </c>
      <c r="D36" s="42">
        <v>51.292299999999997</v>
      </c>
      <c r="E36" s="42">
        <v>27.2315</v>
      </c>
      <c r="F36" s="42">
        <v>24.806799999999999</v>
      </c>
      <c r="G36" s="42">
        <v>14.574999999999999</v>
      </c>
      <c r="H36" s="42">
        <v>13.5891</v>
      </c>
      <c r="I36" s="42">
        <v>9.7522000000000002</v>
      </c>
      <c r="J36" s="42">
        <v>8.0734999999999992</v>
      </c>
      <c r="K36" s="42">
        <v>6.3415999999999997</v>
      </c>
      <c r="L36" s="42">
        <v>6.3415999999999997</v>
      </c>
      <c r="M36" s="42">
        <v>5.6755000000000004</v>
      </c>
      <c r="N36" s="42">
        <v>4.5564</v>
      </c>
      <c r="O36" s="42">
        <v>4.0233999999999996</v>
      </c>
      <c r="P36" s="42">
        <v>3.8902000000000001</v>
      </c>
      <c r="Q36" s="42">
        <v>3.7570000000000001</v>
      </c>
    </row>
    <row r="37" spans="1:36" x14ac:dyDescent="0.25">
      <c r="A37" s="1" t="s">
        <v>65</v>
      </c>
      <c r="B37" s="42">
        <v>72.508700000000005</v>
      </c>
      <c r="C37" s="42">
        <v>48.5974</v>
      </c>
      <c r="D37" s="42">
        <v>24.125</v>
      </c>
      <c r="E37" s="42">
        <v>23.724299999999999</v>
      </c>
      <c r="F37" s="42">
        <v>30.991199999999999</v>
      </c>
      <c r="G37" s="42">
        <v>14.507099999999999</v>
      </c>
      <c r="H37" s="42">
        <v>14.507099999999999</v>
      </c>
      <c r="I37" s="42">
        <v>16.0032</v>
      </c>
      <c r="J37" s="42">
        <v>15.175000000000001</v>
      </c>
      <c r="K37" s="42">
        <v>14.507099999999999</v>
      </c>
      <c r="L37" s="42">
        <v>15.4689</v>
      </c>
      <c r="M37" s="42">
        <v>14.9345</v>
      </c>
      <c r="N37" s="42">
        <v>13.491899999999999</v>
      </c>
      <c r="O37" s="42">
        <v>13.385</v>
      </c>
      <c r="P37" s="42">
        <v>13.491899999999999</v>
      </c>
      <c r="Q37" s="42">
        <v>13.8926</v>
      </c>
    </row>
    <row r="38" spans="1:36" x14ac:dyDescent="0.25">
      <c r="A38" s="1" t="s">
        <v>64</v>
      </c>
      <c r="B38" s="42">
        <v>82.530799999999999</v>
      </c>
      <c r="C38" s="42">
        <v>76.083500000000001</v>
      </c>
      <c r="D38" s="42">
        <v>66.666700000000006</v>
      </c>
      <c r="E38" s="42">
        <v>44.2483</v>
      </c>
      <c r="F38" s="42">
        <v>48.261099999999999</v>
      </c>
      <c r="G38" s="42">
        <v>29.855499999999999</v>
      </c>
      <c r="H38" s="42">
        <v>29.2135</v>
      </c>
      <c r="I38" s="42">
        <v>30.417300000000001</v>
      </c>
      <c r="J38" s="42">
        <v>30.0428</v>
      </c>
      <c r="K38" s="42">
        <v>29.481000000000002</v>
      </c>
      <c r="L38" s="42">
        <v>30.551100000000002</v>
      </c>
      <c r="M38" s="42">
        <v>29.614799999999999</v>
      </c>
      <c r="N38" s="42">
        <v>28.196899999999999</v>
      </c>
      <c r="O38" s="42">
        <v>29.373999999999999</v>
      </c>
      <c r="P38" s="42">
        <v>27.8491</v>
      </c>
      <c r="Q38" s="42">
        <v>27.929400000000001</v>
      </c>
    </row>
    <row r="39" spans="1:36" x14ac:dyDescent="0.25">
      <c r="A39" s="1" t="s">
        <v>66</v>
      </c>
      <c r="B39" s="42">
        <v>69.6036</v>
      </c>
      <c r="C39" s="42">
        <v>57.846800000000002</v>
      </c>
      <c r="D39" s="42">
        <v>33.744</v>
      </c>
      <c r="E39" s="42">
        <v>33.047699999999999</v>
      </c>
      <c r="F39" s="42">
        <v>25.2544</v>
      </c>
      <c r="G39" s="42">
        <v>15.6668</v>
      </c>
      <c r="H39" s="42">
        <v>17.782499999999999</v>
      </c>
      <c r="I39" s="42">
        <v>16.631</v>
      </c>
      <c r="J39" s="42">
        <v>14.5153</v>
      </c>
      <c r="K39" s="42">
        <v>14.836600000000001</v>
      </c>
      <c r="L39" s="42">
        <v>13.3637</v>
      </c>
      <c r="M39" s="42">
        <v>15.2384</v>
      </c>
      <c r="N39" s="42">
        <v>13.5244</v>
      </c>
      <c r="O39" s="42">
        <v>14.193899999999999</v>
      </c>
      <c r="P39" s="42">
        <v>14.408099999999999</v>
      </c>
      <c r="Q39" s="42">
        <v>12.479900000000001</v>
      </c>
    </row>
    <row r="40" spans="1:36" x14ac:dyDescent="0.25">
      <c r="A40" s="1" t="s">
        <v>67</v>
      </c>
      <c r="B40" s="42">
        <v>64.386899999999997</v>
      </c>
      <c r="C40" s="42">
        <v>59.203800000000001</v>
      </c>
      <c r="D40" s="42">
        <v>38.3917</v>
      </c>
      <c r="E40" s="42">
        <v>40.048099999999998</v>
      </c>
      <c r="F40" s="42">
        <v>25.861599999999999</v>
      </c>
      <c r="G40" s="42">
        <v>19.3962</v>
      </c>
      <c r="H40" s="42">
        <v>18.648099999999999</v>
      </c>
      <c r="I40" s="42">
        <v>18.915299999999998</v>
      </c>
      <c r="J40" s="42">
        <v>7.9615</v>
      </c>
      <c r="K40" s="42">
        <v>7.3470000000000004</v>
      </c>
      <c r="L40" s="42">
        <v>7.4272</v>
      </c>
      <c r="M40" s="42">
        <v>6.5187999999999997</v>
      </c>
      <c r="N40" s="42">
        <v>5.7975000000000003</v>
      </c>
      <c r="O40" s="42">
        <v>5.0494000000000003</v>
      </c>
      <c r="P40" s="42">
        <v>4.9157999999999999</v>
      </c>
      <c r="Q40" s="42">
        <v>4.7823000000000002</v>
      </c>
    </row>
    <row r="41" spans="1:36" x14ac:dyDescent="0.25">
      <c r="A41" s="1" t="s">
        <v>68</v>
      </c>
      <c r="B41" s="42">
        <v>68.786699999999996</v>
      </c>
      <c r="C41" s="42">
        <v>63.602400000000003</v>
      </c>
      <c r="D41" s="42">
        <v>46.472499999999997</v>
      </c>
      <c r="E41" s="42">
        <v>27.204699999999999</v>
      </c>
      <c r="F41" s="42">
        <v>14.136799999999999</v>
      </c>
      <c r="G41" s="42">
        <v>5.2378</v>
      </c>
      <c r="H41" s="42">
        <v>5.9326999999999996</v>
      </c>
      <c r="I41" s="42">
        <v>5.4516</v>
      </c>
      <c r="J41" s="42">
        <v>5.0507999999999997</v>
      </c>
      <c r="K41" s="42">
        <v>4.3292000000000002</v>
      </c>
      <c r="L41" s="42">
        <v>4.5163000000000002</v>
      </c>
      <c r="M41" s="42">
        <v>3.9550999999999998</v>
      </c>
      <c r="N41" s="42">
        <v>4.8903999999999996</v>
      </c>
      <c r="O41" s="42">
        <v>4.5430000000000001</v>
      </c>
      <c r="P41" s="42">
        <v>4.9973000000000001</v>
      </c>
      <c r="Q41" s="42">
        <v>5.1577000000000002</v>
      </c>
    </row>
    <row r="42" spans="1:36" x14ac:dyDescent="0.25">
      <c r="A42" s="1" t="s">
        <v>4</v>
      </c>
      <c r="B42" s="42">
        <f t="shared" ref="B42:P42" si="6">AVERAGE(B31:B41)</f>
        <v>72.560781818181809</v>
      </c>
      <c r="C42" s="42">
        <f t="shared" si="6"/>
        <v>58.637909090909098</v>
      </c>
      <c r="D42" s="42">
        <f t="shared" si="6"/>
        <v>39.350090909090909</v>
      </c>
      <c r="E42" s="42">
        <f t="shared" si="6"/>
        <v>27.02161818181818</v>
      </c>
      <c r="F42" s="42">
        <f t="shared" si="6"/>
        <v>23.023372727272729</v>
      </c>
      <c r="G42" s="42">
        <f t="shared" si="6"/>
        <v>15.525609090909088</v>
      </c>
      <c r="H42" s="42">
        <f t="shared" si="6"/>
        <v>12.52140909090909</v>
      </c>
      <c r="I42" s="42">
        <f t="shared" si="6"/>
        <v>12.445863636363638</v>
      </c>
      <c r="J42" s="42">
        <f t="shared" si="6"/>
        <v>9.6704636363636354</v>
      </c>
      <c r="K42" s="42">
        <f t="shared" si="6"/>
        <v>9.0568272727272738</v>
      </c>
      <c r="L42" s="42">
        <f t="shared" si="6"/>
        <v>9.0029909090909097</v>
      </c>
      <c r="M42" s="42">
        <f t="shared" si="6"/>
        <v>8.8749909090909096</v>
      </c>
      <c r="N42" s="42">
        <f t="shared" si="6"/>
        <v>8.3359181818181813</v>
      </c>
      <c r="O42" s="42">
        <f t="shared" si="6"/>
        <v>8.282563636363637</v>
      </c>
      <c r="P42" s="42">
        <f t="shared" si="6"/>
        <v>8.2366181818181818</v>
      </c>
      <c r="Q42" s="42">
        <f>AVERAGE(Q31:Q41)</f>
        <v>8.1513000000000009</v>
      </c>
    </row>
    <row r="44" spans="1:36" x14ac:dyDescent="0.25">
      <c r="B44" s="111" t="s">
        <v>59</v>
      </c>
      <c r="C44" s="112"/>
      <c r="D44" s="112"/>
      <c r="E44" s="112"/>
      <c r="F44" s="112"/>
      <c r="G44" s="112"/>
      <c r="H44" s="112"/>
      <c r="I44" s="112"/>
      <c r="J44" s="112"/>
      <c r="K44" s="112"/>
      <c r="L44" s="112"/>
      <c r="M44" s="112"/>
      <c r="N44" s="112"/>
      <c r="O44" s="112"/>
      <c r="P44" s="112"/>
      <c r="Q44" s="113"/>
    </row>
    <row r="45" spans="1:36" x14ac:dyDescent="0.25">
      <c r="A45" s="1" t="s">
        <v>0</v>
      </c>
      <c r="B45" s="42">
        <v>3.09415844225127</v>
      </c>
      <c r="C45" s="42">
        <v>1.4403841024273101</v>
      </c>
      <c r="D45" s="42">
        <v>1.1736463056815201</v>
      </c>
      <c r="E45" s="42">
        <v>1.0402774073086201</v>
      </c>
      <c r="F45" s="42">
        <v>0.90690850893571595</v>
      </c>
      <c r="G45" s="42">
        <v>0.98692984795945604</v>
      </c>
      <c r="H45" s="42">
        <v>0.93358228861029602</v>
      </c>
      <c r="I45" s="42">
        <v>0.93358228861029602</v>
      </c>
      <c r="J45" s="42">
        <v>1.0136036276340401</v>
      </c>
      <c r="K45" s="42">
        <v>1.0136036276340401</v>
      </c>
      <c r="L45" s="42">
        <v>1.09362496665778</v>
      </c>
      <c r="M45" s="42">
        <v>1.2003200853561</v>
      </c>
      <c r="N45" s="42">
        <v>1.3070152040544101</v>
      </c>
      <c r="O45" s="42">
        <v>1.49373166177647</v>
      </c>
      <c r="P45" s="42">
        <v>1.5737530008002101</v>
      </c>
      <c r="Q45" s="42">
        <v>1.89383835689517</v>
      </c>
    </row>
    <row r="46" spans="1:36" x14ac:dyDescent="0.25">
      <c r="A46" s="1" t="s">
        <v>1</v>
      </c>
      <c r="B46" s="42">
        <v>1.9518716577540101</v>
      </c>
      <c r="C46" s="42">
        <v>0.72192513368984002</v>
      </c>
      <c r="D46" s="42">
        <v>0.48128342245989297</v>
      </c>
      <c r="E46" s="42">
        <v>0.37433155080213898</v>
      </c>
      <c r="F46" s="42">
        <v>0.48128342245989297</v>
      </c>
      <c r="G46" s="42">
        <v>0.45454545454545497</v>
      </c>
      <c r="H46" s="42">
        <v>0.45454545454545497</v>
      </c>
      <c r="I46" s="42">
        <v>0.48128342245989297</v>
      </c>
      <c r="J46" s="42">
        <v>0.53475935828876997</v>
      </c>
      <c r="K46" s="42">
        <v>0.58823529411764697</v>
      </c>
      <c r="L46" s="42">
        <v>0.61497326203208602</v>
      </c>
      <c r="M46" s="42">
        <v>0.64171122994652396</v>
      </c>
      <c r="N46" s="42">
        <v>0.69518716577540096</v>
      </c>
      <c r="O46" s="42">
        <v>0.80213903743315496</v>
      </c>
      <c r="P46" s="42">
        <v>0.88235294117647101</v>
      </c>
      <c r="Q46" s="42">
        <v>0.96256684491978595</v>
      </c>
    </row>
    <row r="47" spans="1:36" x14ac:dyDescent="0.25">
      <c r="A47" s="1" t="s">
        <v>2</v>
      </c>
      <c r="B47" s="42">
        <v>11.537429568017201</v>
      </c>
      <c r="C47" s="42">
        <v>7.2712637510061704</v>
      </c>
      <c r="D47" s="42">
        <v>6.4663268044003201</v>
      </c>
      <c r="E47" s="42">
        <v>5.2052589213844902</v>
      </c>
      <c r="F47" s="42">
        <v>4.6686342903139302</v>
      </c>
      <c r="G47" s="42">
        <v>4.3734907432251102</v>
      </c>
      <c r="H47" s="42">
        <v>4.5613093640998104</v>
      </c>
      <c r="I47" s="42">
        <v>4.80279044808157</v>
      </c>
      <c r="J47" s="42">
        <v>5.0442715320633198</v>
      </c>
      <c r="K47" s="42">
        <v>5.1247652267239099</v>
      </c>
      <c r="L47" s="42">
        <v>5.2589213844915497</v>
      </c>
      <c r="M47" s="42">
        <v>5.2589213844915497</v>
      </c>
      <c r="N47" s="42">
        <v>5.4199087738127201</v>
      </c>
      <c r="O47" s="42">
        <v>5.6077273946874202</v>
      </c>
      <c r="P47" s="42">
        <v>5.9297021733297601</v>
      </c>
      <c r="Q47" s="42">
        <v>6.4126643412932696</v>
      </c>
    </row>
    <row r="48" spans="1:36" x14ac:dyDescent="0.25">
      <c r="A48" s="1" t="s">
        <v>3</v>
      </c>
      <c r="B48" s="42">
        <v>21.717036640813099</v>
      </c>
      <c r="C48" s="42">
        <v>18.052955335651198</v>
      </c>
      <c r="D48" s="42">
        <v>15.004011767852401</v>
      </c>
      <c r="E48" s="42">
        <v>14.442364268521001</v>
      </c>
      <c r="F48" s="42">
        <v>14.843541053757701</v>
      </c>
      <c r="G48" s="42">
        <v>14.790050815726101</v>
      </c>
      <c r="H48" s="42">
        <v>14.977266648836601</v>
      </c>
      <c r="I48" s="42">
        <v>15.164482481946999</v>
      </c>
      <c r="J48" s="42">
        <v>15.485423910136401</v>
      </c>
      <c r="K48" s="42">
        <v>15.726129981278399</v>
      </c>
      <c r="L48" s="42">
        <v>15.886600695373099</v>
      </c>
      <c r="M48" s="42">
        <v>16.207542123562501</v>
      </c>
      <c r="N48" s="42">
        <v>16.341267718641301</v>
      </c>
      <c r="O48" s="42">
        <v>16.474993313720201</v>
      </c>
      <c r="P48" s="42">
        <v>16.662209146830701</v>
      </c>
      <c r="Q48" s="42">
        <v>17.411072479272502</v>
      </c>
    </row>
    <row r="49" spans="1:36" x14ac:dyDescent="0.25">
      <c r="A49" s="1" t="s">
        <v>46</v>
      </c>
      <c r="B49" s="42">
        <v>13.7496649691772</v>
      </c>
      <c r="C49" s="42">
        <v>11.3374430447601</v>
      </c>
      <c r="D49" s="42">
        <v>8.9252211203430694</v>
      </c>
      <c r="E49" s="42">
        <v>8.1479496113642504</v>
      </c>
      <c r="F49" s="42">
        <v>8.0139372822299695</v>
      </c>
      <c r="G49" s="42">
        <v>8.0943446797105292</v>
      </c>
      <c r="H49" s="42">
        <v>7.9335298847494</v>
      </c>
      <c r="I49" s="42">
        <v>8.0139372822299695</v>
      </c>
      <c r="J49" s="42">
        <v>7.8531224872688297</v>
      </c>
      <c r="K49" s="42">
        <v>8.3087644063253805</v>
      </c>
      <c r="L49" s="42">
        <v>8.4963816671133703</v>
      </c>
      <c r="M49" s="42">
        <v>8.9252211203430694</v>
      </c>
      <c r="N49" s="42">
        <v>9.3540605735727702</v>
      </c>
      <c r="O49" s="42">
        <v>9.5952827660144706</v>
      </c>
      <c r="P49" s="42">
        <v>10.426159206647</v>
      </c>
      <c r="Q49" s="42">
        <v>11.5786652372018</v>
      </c>
    </row>
    <row r="50" spans="1:36" x14ac:dyDescent="0.25">
      <c r="A50" s="1" t="s">
        <v>63</v>
      </c>
      <c r="B50">
        <v>20.623501199040799</v>
      </c>
      <c r="C50">
        <v>15.6674660271783</v>
      </c>
      <c r="D50">
        <v>11.910471622701801</v>
      </c>
      <c r="E50">
        <v>10.684785504929399</v>
      </c>
      <c r="F50">
        <v>10.764721556088499</v>
      </c>
      <c r="G50">
        <v>10.8180122568612</v>
      </c>
      <c r="H50">
        <v>10.951239008792999</v>
      </c>
      <c r="I50">
        <v>11.244337863042899</v>
      </c>
      <c r="J50">
        <v>11.244337863042899</v>
      </c>
      <c r="K50">
        <v>11.537436717292801</v>
      </c>
      <c r="L50">
        <v>11.777244870770099</v>
      </c>
      <c r="M50">
        <v>11.8305355715428</v>
      </c>
      <c r="N50">
        <v>12.336797228883601</v>
      </c>
      <c r="O50">
        <v>12.789768185451599</v>
      </c>
      <c r="P50">
        <v>13.1361577404743</v>
      </c>
      <c r="Q50">
        <v>13.589128697042399</v>
      </c>
    </row>
    <row r="51" spans="1:36" x14ac:dyDescent="0.25">
      <c r="A51" s="1" t="s">
        <v>65</v>
      </c>
      <c r="B51">
        <v>23.644135720010699</v>
      </c>
      <c r="C51">
        <v>17.7397809243922</v>
      </c>
      <c r="D51">
        <v>16.804702110606499</v>
      </c>
      <c r="E51">
        <v>15.842906759284</v>
      </c>
      <c r="F51">
        <v>14.0528987443227</v>
      </c>
      <c r="G51">
        <v>14.3200641196901</v>
      </c>
      <c r="H51">
        <v>14.453646807373801</v>
      </c>
      <c r="I51">
        <v>14.8811114079615</v>
      </c>
      <c r="J51">
        <v>15.335292546086</v>
      </c>
      <c r="K51">
        <v>15.6826075340636</v>
      </c>
      <c r="L51">
        <v>16.270371359871799</v>
      </c>
      <c r="M51">
        <v>17.2054501736575</v>
      </c>
      <c r="N51">
        <v>18.006946299759601</v>
      </c>
      <c r="O51">
        <v>19.022174726155502</v>
      </c>
      <c r="P51">
        <v>20.144269302698401</v>
      </c>
      <c r="Q51">
        <v>21.3732300293882</v>
      </c>
    </row>
    <row r="52" spans="1:36" x14ac:dyDescent="0.25">
      <c r="A52" s="1" t="s">
        <v>64</v>
      </c>
      <c r="B52">
        <v>50.749063670411999</v>
      </c>
      <c r="C52">
        <v>41.813804173354697</v>
      </c>
      <c r="D52">
        <v>39.834135901551598</v>
      </c>
      <c r="E52">
        <v>37.586944890315699</v>
      </c>
      <c r="F52">
        <v>35.2327447833066</v>
      </c>
      <c r="G52">
        <v>35.339753879079701</v>
      </c>
      <c r="H52">
        <v>34.804708400213997</v>
      </c>
      <c r="I52">
        <v>35.018726591760299</v>
      </c>
      <c r="J52">
        <v>35.4200107009096</v>
      </c>
      <c r="K52">
        <v>35.3130016051364</v>
      </c>
      <c r="L52">
        <v>35.955056179775298</v>
      </c>
      <c r="M52">
        <v>36.543606206527599</v>
      </c>
      <c r="N52">
        <v>37.105403959336499</v>
      </c>
      <c r="O52">
        <v>37.613697164259001</v>
      </c>
      <c r="P52">
        <v>38.336008560727699</v>
      </c>
      <c r="Q52">
        <v>39.165329052969497</v>
      </c>
    </row>
    <row r="53" spans="1:36" x14ac:dyDescent="0.25">
      <c r="A53" s="1" t="s">
        <v>66</v>
      </c>
      <c r="B53">
        <v>26.968398500267799</v>
      </c>
      <c r="C53">
        <v>23.111944295661502</v>
      </c>
      <c r="D53">
        <v>21.719335832887001</v>
      </c>
      <c r="E53">
        <v>20.7820032137118</v>
      </c>
      <c r="F53">
        <v>20.460632029994599</v>
      </c>
      <c r="G53">
        <v>20.594536689876801</v>
      </c>
      <c r="H53">
        <v>20.996250669523299</v>
      </c>
      <c r="I53">
        <v>21.049812533476199</v>
      </c>
      <c r="J53">
        <v>21.558650241028399</v>
      </c>
      <c r="K53">
        <v>21.6389930369577</v>
      </c>
      <c r="L53">
        <v>21.746116764863402</v>
      </c>
      <c r="M53">
        <v>21.960364220674901</v>
      </c>
      <c r="N53">
        <v>22.1746116764863</v>
      </c>
      <c r="O53">
        <v>22.281735404392101</v>
      </c>
      <c r="P53">
        <v>22.710230316015</v>
      </c>
      <c r="Q53">
        <v>23.701124799142999</v>
      </c>
      <c r="U53">
        <v>15.1518508979562</v>
      </c>
      <c r="V53">
        <v>7.6271233852460796</v>
      </c>
      <c r="W53">
        <v>5.4675381260530598</v>
      </c>
      <c r="X53">
        <v>4.5222743378165298</v>
      </c>
      <c r="Y53">
        <v>3.9254882639850299</v>
      </c>
      <c r="Z53">
        <v>3.5848664843270601</v>
      </c>
      <c r="AA53">
        <v>3.2810606462269698</v>
      </c>
      <c r="AB53">
        <v>3.2704762752436398</v>
      </c>
      <c r="AC53">
        <v>3.1629611213090798</v>
      </c>
      <c r="AD53">
        <v>3.0501391598024501</v>
      </c>
      <c r="AE53">
        <v>2.9832296399142302</v>
      </c>
      <c r="AF53">
        <v>2.92805883219506</v>
      </c>
      <c r="AG53">
        <v>2.8448032952534699</v>
      </c>
      <c r="AH53">
        <v>2.8176207028140898</v>
      </c>
      <c r="AI53">
        <v>2.7688814112236901</v>
      </c>
      <c r="AJ53">
        <v>2.7492260666049999</v>
      </c>
    </row>
    <row r="54" spans="1:36" x14ac:dyDescent="0.25">
      <c r="A54" s="1" t="s">
        <v>67</v>
      </c>
      <c r="B54">
        <v>17.926796687149299</v>
      </c>
      <c r="C54">
        <v>9.6446700507614196</v>
      </c>
      <c r="D54">
        <v>8.2554100988511898</v>
      </c>
      <c r="E54">
        <v>7.9615281859470999</v>
      </c>
      <c r="F54">
        <v>7.2401816724552504</v>
      </c>
      <c r="G54">
        <v>6.86615014694096</v>
      </c>
      <c r="H54">
        <v>6.7058509217205504</v>
      </c>
      <c r="I54">
        <v>6.5455516965001301</v>
      </c>
      <c r="J54">
        <v>6.7592839967940197</v>
      </c>
      <c r="K54">
        <v>6.9462997595511604</v>
      </c>
      <c r="L54">
        <v>7.3470478226021898</v>
      </c>
      <c r="M54">
        <v>7.6409297355062797</v>
      </c>
      <c r="N54">
        <v>8.2019770237777205</v>
      </c>
      <c r="O54">
        <v>8.5225754742185398</v>
      </c>
      <c r="P54">
        <v>8.9767566123430402</v>
      </c>
      <c r="Q54">
        <v>9.2973550627838595</v>
      </c>
      <c r="U54">
        <v>11.7168748900921</v>
      </c>
      <c r="V54">
        <v>6.22044795138331</v>
      </c>
      <c r="W54">
        <v>4.8555697621806404</v>
      </c>
      <c r="X54">
        <v>4.2031825439604402</v>
      </c>
      <c r="Y54">
        <v>3.7294316413184698</v>
      </c>
      <c r="Z54">
        <v>3.37948643901021</v>
      </c>
      <c r="AA54">
        <v>3.1823201717045202</v>
      </c>
      <c r="AB54">
        <v>3.0931029034119399</v>
      </c>
      <c r="AC54">
        <v>3.0380080162091101</v>
      </c>
      <c r="AD54">
        <v>2.9303659974624598</v>
      </c>
      <c r="AE54">
        <v>2.86941206972394</v>
      </c>
      <c r="AF54">
        <v>2.8101259998864698</v>
      </c>
      <c r="AG54">
        <v>2.72181259157666</v>
      </c>
      <c r="AH54">
        <v>2.69184438523585</v>
      </c>
      <c r="AI54">
        <v>2.6372180140579302</v>
      </c>
      <c r="AJ54">
        <v>2.6182336192081701</v>
      </c>
    </row>
    <row r="55" spans="1:36" x14ac:dyDescent="0.25">
      <c r="A55" s="1" t="s">
        <v>68</v>
      </c>
      <c r="B55">
        <v>9.8610368786745095</v>
      </c>
      <c r="C55">
        <v>6.06627471940139</v>
      </c>
      <c r="D55">
        <v>4.1154462854088703</v>
      </c>
      <c r="E55">
        <v>3.7145911277391801</v>
      </c>
      <c r="F55">
        <v>3.5008017103153399</v>
      </c>
      <c r="G55">
        <v>3.2870122928915002</v>
      </c>
      <c r="H55">
        <v>3.3939070016034201</v>
      </c>
      <c r="I55">
        <v>3.3939070016034201</v>
      </c>
      <c r="J55">
        <v>3.4206306787814</v>
      </c>
      <c r="K55">
        <v>3.47407803313736</v>
      </c>
      <c r="L55">
        <v>3.6878674505612001</v>
      </c>
      <c r="M55">
        <v>3.79476215927312</v>
      </c>
      <c r="N55">
        <v>4.0085515766969504</v>
      </c>
      <c r="O55">
        <v>4.1956173169428101</v>
      </c>
      <c r="P55">
        <v>4.6499198289684696</v>
      </c>
      <c r="Q55">
        <v>5.2111170497060399</v>
      </c>
      <c r="U55">
        <v>19.764538619353399</v>
      </c>
      <c r="V55">
        <v>10.1101099709977</v>
      </c>
      <c r="W55">
        <v>7.2433183351156201</v>
      </c>
      <c r="X55">
        <v>5.7948896908484304</v>
      </c>
      <c r="Y55">
        <v>4.9129162257555601</v>
      </c>
      <c r="Z55">
        <v>4.44122967941518</v>
      </c>
      <c r="AA55">
        <v>3.98944666702636</v>
      </c>
      <c r="AB55">
        <v>3.8900375739265498</v>
      </c>
      <c r="AC55">
        <v>3.6999899570316899</v>
      </c>
      <c r="AD55">
        <v>3.5082349181521102</v>
      </c>
      <c r="AE55">
        <v>3.3916064819726501</v>
      </c>
      <c r="AF55">
        <v>3.3231565606737101</v>
      </c>
      <c r="AG55">
        <v>3.1900471326322601</v>
      </c>
      <c r="AH55">
        <v>3.1559940186403099</v>
      </c>
      <c r="AI55">
        <v>3.0891831494032602</v>
      </c>
      <c r="AJ55">
        <v>3.04110255190376</v>
      </c>
    </row>
    <row r="56" spans="1:36" x14ac:dyDescent="0.25">
      <c r="A56" s="1" t="s">
        <v>4</v>
      </c>
      <c r="B56" s="42">
        <f>AVERAGE(B45:B55)</f>
        <v>18.347553993960716</v>
      </c>
      <c r="C56" s="42">
        <f t="shared" ref="C56:Q56" si="7">AVERAGE(C45:C55)</f>
        <v>13.897082868934922</v>
      </c>
      <c r="D56" s="42">
        <f t="shared" si="7"/>
        <v>12.244544661158558</v>
      </c>
      <c r="E56" s="42">
        <f t="shared" si="7"/>
        <v>11.434812858300699</v>
      </c>
      <c r="F56" s="42">
        <f t="shared" si="7"/>
        <v>10.9242077321982</v>
      </c>
      <c r="G56" s="42">
        <f t="shared" si="7"/>
        <v>10.902262811500631</v>
      </c>
      <c r="H56" s="42">
        <f t="shared" si="7"/>
        <v>10.924166950006331</v>
      </c>
      <c r="I56" s="42">
        <f t="shared" si="7"/>
        <v>11.048138456152106</v>
      </c>
      <c r="J56" s="42">
        <f t="shared" si="7"/>
        <v>11.242671540184881</v>
      </c>
      <c r="K56" s="42">
        <f t="shared" si="7"/>
        <v>11.395810474747128</v>
      </c>
      <c r="L56" s="42">
        <f t="shared" si="7"/>
        <v>11.648564220373807</v>
      </c>
      <c r="M56" s="42">
        <f t="shared" si="7"/>
        <v>11.92812400098927</v>
      </c>
      <c r="N56" s="42">
        <f t="shared" si="7"/>
        <v>12.268338836436117</v>
      </c>
      <c r="O56" s="42">
        <f t="shared" si="7"/>
        <v>12.581767495004662</v>
      </c>
      <c r="P56" s="42">
        <f t="shared" si="7"/>
        <v>13.038865348182826</v>
      </c>
      <c r="Q56" s="42">
        <f t="shared" si="7"/>
        <v>13.69055381369232</v>
      </c>
      <c r="U56">
        <v>7.2617567523819098</v>
      </c>
      <c r="V56">
        <v>4.6114617558741502</v>
      </c>
      <c r="W56">
        <v>3.70004937917972</v>
      </c>
      <c r="X56">
        <v>3.28879584084918</v>
      </c>
      <c r="Y56">
        <v>2.9864972622067198</v>
      </c>
      <c r="Z56">
        <v>2.8079494115947901</v>
      </c>
      <c r="AA56">
        <v>2.7093654594938599</v>
      </c>
      <c r="AB56">
        <v>2.6754479147068202</v>
      </c>
      <c r="AC56">
        <v>2.6324521657230799</v>
      </c>
      <c r="AD56">
        <v>2.59753096597463</v>
      </c>
      <c r="AE56">
        <v>2.54654196999426</v>
      </c>
      <c r="AF56">
        <v>2.5034935840111401</v>
      </c>
      <c r="AG56">
        <v>2.4654453385597601</v>
      </c>
      <c r="AH56">
        <v>2.4232510427373199</v>
      </c>
      <c r="AI56">
        <v>2.3873095764472998</v>
      </c>
      <c r="AJ56">
        <v>2.3806052942040301</v>
      </c>
    </row>
  </sheetData>
  <mergeCells count="4">
    <mergeCell ref="B30:Q30"/>
    <mergeCell ref="B44:Q44"/>
    <mergeCell ref="B2:Q2"/>
    <mergeCell ref="B16:Q16"/>
  </mergeCell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K52"/>
  <sheetViews>
    <sheetView topLeftCell="R5" workbookViewId="0">
      <selection activeCell="AK28" sqref="AK28"/>
    </sheetView>
  </sheetViews>
  <sheetFormatPr defaultRowHeight="15" x14ac:dyDescent="0.25"/>
  <sheetData>
    <row r="2" spans="2:37" x14ac:dyDescent="0.25">
      <c r="C2" s="111" t="s">
        <v>59</v>
      </c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2"/>
      <c r="R2" s="113"/>
    </row>
    <row r="3" spans="2:37" x14ac:dyDescent="0.25">
      <c r="B3" s="1" t="s">
        <v>113</v>
      </c>
      <c r="C3">
        <v>3.2808748999733299</v>
      </c>
      <c r="D3">
        <v>1.3070152040544101</v>
      </c>
      <c r="E3">
        <v>1.1202987463323599</v>
      </c>
      <c r="F3">
        <v>1.09362496665778</v>
      </c>
      <c r="G3">
        <v>1.0402774073086201</v>
      </c>
      <c r="H3">
        <v>0.93358228861029602</v>
      </c>
      <c r="I3">
        <v>0.80021339023739702</v>
      </c>
      <c r="J3">
        <v>0.82688716991197697</v>
      </c>
      <c r="K3">
        <v>0.90690850893571595</v>
      </c>
      <c r="L3">
        <v>0.90690850893571595</v>
      </c>
      <c r="M3">
        <v>1.0136036276340401</v>
      </c>
      <c r="N3">
        <v>1.1202987463323599</v>
      </c>
      <c r="O3">
        <v>1.2003200853561</v>
      </c>
      <c r="P3">
        <v>1.3070152040544101</v>
      </c>
      <c r="Q3">
        <v>1.3870365430781499</v>
      </c>
      <c r="R3">
        <v>1.7071218991731101</v>
      </c>
    </row>
    <row r="4" spans="2:37" x14ac:dyDescent="0.25">
      <c r="B4" s="1" t="s">
        <v>2</v>
      </c>
      <c r="C4">
        <v>11.054467400053699</v>
      </c>
      <c r="D4">
        <v>7.2712637510061704</v>
      </c>
      <c r="E4">
        <v>6.2516769519721</v>
      </c>
      <c r="F4">
        <v>5.2857526160450803</v>
      </c>
      <c r="G4">
        <v>4.4271532063321697</v>
      </c>
      <c r="H4">
        <v>4.5344781325462797</v>
      </c>
      <c r="I4">
        <v>4.5881405956533401</v>
      </c>
      <c r="J4">
        <v>4.6954655218674501</v>
      </c>
      <c r="K4">
        <v>4.7759592165280402</v>
      </c>
      <c r="L4">
        <v>4.8296216796350997</v>
      </c>
      <c r="M4">
        <v>4.9369466058492097</v>
      </c>
      <c r="N4">
        <v>5.0979339951703802</v>
      </c>
      <c r="O4">
        <v>5.2320901529380199</v>
      </c>
      <c r="P4">
        <v>5.5004024684733004</v>
      </c>
      <c r="Q4">
        <v>5.6077273946874202</v>
      </c>
      <c r="R4">
        <v>6.4663268044003201</v>
      </c>
      <c r="V4" s="1">
        <v>1</v>
      </c>
      <c r="W4" s="1">
        <v>2</v>
      </c>
      <c r="X4" s="1">
        <v>3</v>
      </c>
      <c r="Y4" s="1">
        <v>4</v>
      </c>
      <c r="Z4" s="1">
        <v>5</v>
      </c>
      <c r="AA4" s="1">
        <v>6</v>
      </c>
      <c r="AB4" s="1">
        <v>7</v>
      </c>
      <c r="AC4" s="1">
        <v>8</v>
      </c>
      <c r="AD4" s="1">
        <v>9</v>
      </c>
      <c r="AE4" s="1">
        <v>10</v>
      </c>
      <c r="AF4" s="1">
        <v>11</v>
      </c>
      <c r="AG4" s="1">
        <v>12</v>
      </c>
      <c r="AH4" s="1">
        <v>13</v>
      </c>
      <c r="AI4" s="1">
        <v>14</v>
      </c>
      <c r="AJ4" s="1">
        <v>15</v>
      </c>
      <c r="AK4" s="1">
        <v>16</v>
      </c>
    </row>
    <row r="5" spans="2:37" x14ac:dyDescent="0.25">
      <c r="B5" s="1" t="s">
        <v>3</v>
      </c>
      <c r="C5">
        <v>21.182134260497499</v>
      </c>
      <c r="D5">
        <v>17.812249264509202</v>
      </c>
      <c r="E5">
        <v>15.512169029152201</v>
      </c>
      <c r="F5">
        <v>14.790050815726101</v>
      </c>
      <c r="G5">
        <v>14.977266648836601</v>
      </c>
      <c r="H5">
        <v>14.923776410805001</v>
      </c>
      <c r="I5">
        <v>15.057502005883901</v>
      </c>
      <c r="J5">
        <v>15.244717838994401</v>
      </c>
      <c r="K5">
        <v>15.485423910136401</v>
      </c>
      <c r="L5">
        <v>15.592404386199499</v>
      </c>
      <c r="M5">
        <v>15.752875100294199</v>
      </c>
      <c r="N5">
        <v>15.913345814388901</v>
      </c>
      <c r="O5">
        <v>16.020326290452001</v>
      </c>
      <c r="P5">
        <v>16.234287242578201</v>
      </c>
      <c r="Q5">
        <v>16.662209146830701</v>
      </c>
      <c r="R5">
        <v>16.876170098956901</v>
      </c>
      <c r="U5" s="1" t="s">
        <v>59</v>
      </c>
      <c r="V5">
        <v>19.933421152862792</v>
      </c>
      <c r="W5">
        <v>15.201009277537958</v>
      </c>
      <c r="X5">
        <v>13.364611222745086</v>
      </c>
      <c r="Y5">
        <v>12.530180644938479</v>
      </c>
      <c r="Z5">
        <v>11.955002197811329</v>
      </c>
      <c r="AA5">
        <v>11.810629201320028</v>
      </c>
      <c r="AB5">
        <v>11.794584363607118</v>
      </c>
      <c r="AC5">
        <v>11.954986689683491</v>
      </c>
      <c r="AD5">
        <v>12.171514315637072</v>
      </c>
      <c r="AE5">
        <v>12.331984564218878</v>
      </c>
      <c r="AF5">
        <v>12.591260651652179</v>
      </c>
      <c r="AG5">
        <v>12.901399105665684</v>
      </c>
      <c r="AH5">
        <v>13.21145985493242</v>
      </c>
      <c r="AI5">
        <v>13.666057516766056</v>
      </c>
      <c r="AJ5">
        <v>14.125990254130764</v>
      </c>
      <c r="AK5">
        <v>14.746717610688032</v>
      </c>
    </row>
    <row r="6" spans="2:37" x14ac:dyDescent="0.25">
      <c r="B6" s="1" t="s">
        <v>46</v>
      </c>
      <c r="C6">
        <v>13.401232913428</v>
      </c>
      <c r="D6">
        <v>10.694183864915599</v>
      </c>
      <c r="E6">
        <v>8.7912087912087902</v>
      </c>
      <c r="F6">
        <v>8.3891718038059508</v>
      </c>
      <c r="G6">
        <v>7.8799249530956903</v>
      </c>
      <c r="H6">
        <v>7.5046904315197001</v>
      </c>
      <c r="I6">
        <v>7.4510854998659903</v>
      </c>
      <c r="J6">
        <v>7.1026534441168598</v>
      </c>
      <c r="K6">
        <v>7.37067810238542</v>
      </c>
      <c r="L6">
        <v>7.5046904315197001</v>
      </c>
      <c r="M6">
        <v>7.6923076923076898</v>
      </c>
      <c r="N6">
        <v>7.9335298847494</v>
      </c>
      <c r="O6">
        <v>8.2819619404985296</v>
      </c>
      <c r="P6">
        <v>8.97882605199678</v>
      </c>
      <c r="Q6">
        <v>9.5952827660144706</v>
      </c>
      <c r="R6">
        <v>10.667381399088701</v>
      </c>
      <c r="U6" s="1" t="s">
        <v>57</v>
      </c>
      <c r="V6">
        <v>60.723178344745406</v>
      </c>
      <c r="W6">
        <v>24.181400401494137</v>
      </c>
      <c r="X6">
        <v>14.168774076540462</v>
      </c>
      <c r="Y6">
        <v>11.233667033282879</v>
      </c>
      <c r="Z6">
        <v>10.546471636554191</v>
      </c>
      <c r="AA6">
        <v>10.131812340684297</v>
      </c>
      <c r="AB6">
        <v>9.9043407576869598</v>
      </c>
      <c r="AC6">
        <v>9.989704300118742</v>
      </c>
      <c r="AD6">
        <v>10.136980745720329</v>
      </c>
      <c r="AE6">
        <v>10.353508699629897</v>
      </c>
      <c r="AF6">
        <v>10.591659936024817</v>
      </c>
      <c r="AG6">
        <v>10.904479813022396</v>
      </c>
      <c r="AH6">
        <v>11.268101293627138</v>
      </c>
      <c r="AI6">
        <v>11.728132224513329</v>
      </c>
      <c r="AJ6">
        <v>12.177505716447337</v>
      </c>
      <c r="AK6">
        <v>12.910216698426263</v>
      </c>
    </row>
    <row r="7" spans="2:37" x14ac:dyDescent="0.25">
      <c r="B7" s="1" t="s">
        <v>63</v>
      </c>
      <c r="C7">
        <v>20.516919797495301</v>
      </c>
      <c r="D7">
        <v>15.880628830269099</v>
      </c>
      <c r="E7">
        <v>11.910471622701801</v>
      </c>
      <c r="F7">
        <v>10.951239008792999</v>
      </c>
      <c r="G7">
        <v>10.7380762057021</v>
      </c>
      <c r="H7">
        <v>10.791366906474799</v>
      </c>
      <c r="I7">
        <v>10.871302957633899</v>
      </c>
      <c r="J7">
        <v>11.0045297095657</v>
      </c>
      <c r="K7">
        <v>11.350919264588301</v>
      </c>
      <c r="L7">
        <v>11.3775646149747</v>
      </c>
      <c r="M7">
        <v>11.6440181188383</v>
      </c>
      <c r="N7">
        <v>11.910471622701801</v>
      </c>
      <c r="O7">
        <v>12.3900879296563</v>
      </c>
      <c r="P7">
        <v>12.7631228350653</v>
      </c>
      <c r="Q7">
        <v>13.0295763389289</v>
      </c>
      <c r="R7">
        <v>13.349320543565099</v>
      </c>
      <c r="U7" s="1" t="s">
        <v>56</v>
      </c>
      <c r="V7">
        <v>56.087649388192759</v>
      </c>
      <c r="W7">
        <v>20.963748263168402</v>
      </c>
      <c r="X7">
        <v>11.343143564177813</v>
      </c>
      <c r="Y7">
        <v>9.3534172324934453</v>
      </c>
      <c r="Z7">
        <v>8.4868120638276103</v>
      </c>
      <c r="AA7">
        <v>8.3264943821244906</v>
      </c>
      <c r="AB7">
        <v>8.2514101522802257</v>
      </c>
      <c r="AC7">
        <v>8.2247548638380756</v>
      </c>
      <c r="AD7">
        <v>8.2488297955047383</v>
      </c>
      <c r="AE7">
        <v>8.4735914735986633</v>
      </c>
      <c r="AF7">
        <v>8.6072309952288073</v>
      </c>
      <c r="AG7">
        <v>8.8050574857078523</v>
      </c>
      <c r="AH7">
        <v>9.1099355371862725</v>
      </c>
      <c r="AI7">
        <v>9.5217168204344151</v>
      </c>
      <c r="AJ7">
        <v>9.9629102224663573</v>
      </c>
      <c r="AK7">
        <v>10.484416977693618</v>
      </c>
    </row>
    <row r="8" spans="2:37" x14ac:dyDescent="0.25">
      <c r="B8" s="1" t="s">
        <v>65</v>
      </c>
      <c r="C8">
        <v>24.285332620892301</v>
      </c>
      <c r="D8">
        <v>17.873363612075899</v>
      </c>
      <c r="E8">
        <v>16.297087897408499</v>
      </c>
      <c r="F8">
        <v>15.522308308843201</v>
      </c>
      <c r="G8">
        <v>14.213197969543099</v>
      </c>
      <c r="H8">
        <v>14.026182206786</v>
      </c>
      <c r="I8">
        <v>14.1330483569329</v>
      </c>
      <c r="J8">
        <v>14.533796419984</v>
      </c>
      <c r="K8">
        <v>15.201709858402401</v>
      </c>
      <c r="L8">
        <v>15.6024579214534</v>
      </c>
      <c r="M8">
        <v>16.0566390595779</v>
      </c>
      <c r="N8">
        <v>16.911568260753398</v>
      </c>
      <c r="O8">
        <v>17.6863478493187</v>
      </c>
      <c r="P8">
        <v>18.888592038471799</v>
      </c>
      <c r="Q8">
        <v>20.064119690088202</v>
      </c>
      <c r="R8">
        <v>21.159497729094301</v>
      </c>
      <c r="U8" s="1" t="s">
        <v>58</v>
      </c>
      <c r="V8">
        <v>61.525425766875024</v>
      </c>
      <c r="W8">
        <v>37.768782849275667</v>
      </c>
      <c r="X8">
        <v>20.552419353373615</v>
      </c>
      <c r="Y8">
        <v>11.002865174433689</v>
      </c>
      <c r="Z8">
        <v>7.9532109744969146</v>
      </c>
      <c r="AA8">
        <v>7.183085005887567</v>
      </c>
      <c r="AB8">
        <v>6.8139938215135292</v>
      </c>
      <c r="AC8">
        <v>6.6989152837641965</v>
      </c>
      <c r="AD8">
        <v>6.7709980297906727</v>
      </c>
      <c r="AE8">
        <v>6.848429431086096</v>
      </c>
      <c r="AF8">
        <v>6.9661253791091626</v>
      </c>
      <c r="AG8">
        <v>7.1853215232642142</v>
      </c>
      <c r="AH8">
        <v>7.490192315756258</v>
      </c>
      <c r="AI8">
        <v>7.8833739873644451</v>
      </c>
      <c r="AJ8">
        <v>8.348700044268897</v>
      </c>
      <c r="AK8">
        <v>8.9477533796896758</v>
      </c>
    </row>
    <row r="9" spans="2:37" x14ac:dyDescent="0.25">
      <c r="B9" s="1" t="s">
        <v>64</v>
      </c>
      <c r="C9">
        <v>50.588550026752301</v>
      </c>
      <c r="D9">
        <v>42.295345104333897</v>
      </c>
      <c r="E9">
        <v>39.646869983948598</v>
      </c>
      <c r="F9">
        <v>37.158908507223103</v>
      </c>
      <c r="G9">
        <v>35.098983413590197</v>
      </c>
      <c r="H9">
        <v>34.777956126270702</v>
      </c>
      <c r="I9">
        <v>34.216158373461703</v>
      </c>
      <c r="J9">
        <v>34.911717495987197</v>
      </c>
      <c r="K9">
        <v>34.991974317816997</v>
      </c>
      <c r="L9">
        <v>35.473515248796197</v>
      </c>
      <c r="M9">
        <v>35.9818084537186</v>
      </c>
      <c r="N9">
        <v>36.4633493846977</v>
      </c>
      <c r="O9">
        <v>36.971642589620103</v>
      </c>
      <c r="P9">
        <v>37.667201712145499</v>
      </c>
      <c r="Q9">
        <v>38.496522204387396</v>
      </c>
      <c r="R9">
        <v>39.218833600856101</v>
      </c>
    </row>
    <row r="10" spans="2:37" x14ac:dyDescent="0.25">
      <c r="B10" s="1" t="s">
        <v>66</v>
      </c>
      <c r="C10">
        <v>27.504017139796499</v>
      </c>
      <c r="D10">
        <v>23.0048205677558</v>
      </c>
      <c r="E10">
        <v>21.478307445099102</v>
      </c>
      <c r="F10">
        <v>20.7820032137118</v>
      </c>
      <c r="G10">
        <v>20.5677557579004</v>
      </c>
      <c r="H10">
        <v>20.648098553829701</v>
      </c>
      <c r="I10">
        <v>20.8087841456883</v>
      </c>
      <c r="J10">
        <v>21.210498125334802</v>
      </c>
      <c r="K10">
        <v>21.505088377075499</v>
      </c>
      <c r="L10">
        <v>21.6389930369577</v>
      </c>
      <c r="M10">
        <v>21.719335832887001</v>
      </c>
      <c r="N10">
        <v>22.067487948580599</v>
      </c>
      <c r="O10">
        <v>22.228173540439201</v>
      </c>
      <c r="P10">
        <v>22.522763792180001</v>
      </c>
      <c r="Q10">
        <v>22.870915907873599</v>
      </c>
      <c r="R10">
        <v>23.701124799142999</v>
      </c>
    </row>
    <row r="11" spans="2:37" x14ac:dyDescent="0.25">
      <c r="B11" s="1" t="s">
        <v>67</v>
      </c>
      <c r="C11">
        <v>17.606198236708501</v>
      </c>
      <c r="D11">
        <v>9.8851188885920394</v>
      </c>
      <c r="E11">
        <v>8.5225754742185398</v>
      </c>
      <c r="F11">
        <v>7.8279454982634302</v>
      </c>
      <c r="G11">
        <v>7.1600320598450402</v>
      </c>
      <c r="H11">
        <v>6.6257013091103403</v>
      </c>
      <c r="I11">
        <v>6.6257013091103403</v>
      </c>
      <c r="J11">
        <v>6.6524178466470802</v>
      </c>
      <c r="K11">
        <v>6.7058509217205504</v>
      </c>
      <c r="L11">
        <v>6.8127170718674899</v>
      </c>
      <c r="M11">
        <v>7.40048089767566</v>
      </c>
      <c r="N11">
        <v>7.7477958856532201</v>
      </c>
      <c r="O11">
        <v>8.1485439487042495</v>
      </c>
      <c r="P11">
        <v>8.5225754742185398</v>
      </c>
      <c r="Q11">
        <v>8.95004007480631</v>
      </c>
      <c r="R11">
        <v>9.3240716003206003</v>
      </c>
    </row>
    <row r="12" spans="2:37" x14ac:dyDescent="0.25">
      <c r="B12" s="1" t="s">
        <v>68</v>
      </c>
      <c r="C12">
        <v>9.9144842330304606</v>
      </c>
      <c r="D12">
        <v>5.9861036878674501</v>
      </c>
      <c r="E12">
        <v>4.1154462854088703</v>
      </c>
      <c r="F12">
        <v>3.5008017103153399</v>
      </c>
      <c r="G12">
        <v>3.44735435595938</v>
      </c>
      <c r="H12">
        <v>3.3404596472474601</v>
      </c>
      <c r="I12">
        <v>3.3939070016034201</v>
      </c>
      <c r="J12">
        <v>3.3671833244254401</v>
      </c>
      <c r="K12">
        <v>3.4206306787814</v>
      </c>
      <c r="L12">
        <v>3.5809727418492798</v>
      </c>
      <c r="M12">
        <v>3.7145911277391801</v>
      </c>
      <c r="N12">
        <v>3.8482095136290799</v>
      </c>
      <c r="O12">
        <v>3.95510422234099</v>
      </c>
      <c r="P12">
        <v>4.27578834847675</v>
      </c>
      <c r="Q12">
        <v>4.5964724746125096</v>
      </c>
      <c r="R12">
        <v>4.9973276322822002</v>
      </c>
    </row>
    <row r="13" spans="2:37" x14ac:dyDescent="0.25">
      <c r="B13" s="1" t="s">
        <v>4</v>
      </c>
      <c r="C13">
        <f>AVERAGE(C3:C12)</f>
        <v>19.933421152862792</v>
      </c>
      <c r="D13">
        <f t="shared" ref="D13:R13" si="0">AVERAGE(D3:D12)</f>
        <v>15.201009277537958</v>
      </c>
      <c r="E13">
        <f t="shared" si="0"/>
        <v>13.364611222745086</v>
      </c>
      <c r="F13">
        <f t="shared" si="0"/>
        <v>12.530180644938479</v>
      </c>
      <c r="G13">
        <f t="shared" si="0"/>
        <v>11.955002197811329</v>
      </c>
      <c r="H13">
        <f t="shared" si="0"/>
        <v>11.810629201320028</v>
      </c>
      <c r="I13">
        <f t="shared" si="0"/>
        <v>11.794584363607118</v>
      </c>
      <c r="J13">
        <f t="shared" si="0"/>
        <v>11.954986689683491</v>
      </c>
      <c r="K13">
        <f t="shared" si="0"/>
        <v>12.171514315637072</v>
      </c>
      <c r="L13">
        <f t="shared" si="0"/>
        <v>12.331984564218878</v>
      </c>
      <c r="M13">
        <f t="shared" si="0"/>
        <v>12.591260651652179</v>
      </c>
      <c r="N13">
        <f t="shared" si="0"/>
        <v>12.901399105665684</v>
      </c>
      <c r="O13">
        <f t="shared" si="0"/>
        <v>13.21145985493242</v>
      </c>
      <c r="P13">
        <f t="shared" si="0"/>
        <v>13.666057516766056</v>
      </c>
      <c r="Q13">
        <f t="shared" si="0"/>
        <v>14.125990254130764</v>
      </c>
      <c r="R13">
        <f t="shared" si="0"/>
        <v>14.746717610688032</v>
      </c>
    </row>
    <row r="15" spans="2:37" x14ac:dyDescent="0.25">
      <c r="C15" s="111" t="s">
        <v>57</v>
      </c>
      <c r="D15" s="112"/>
      <c r="E15" s="112"/>
      <c r="F15" s="112"/>
      <c r="G15" s="112"/>
      <c r="H15" s="112"/>
      <c r="I15" s="112"/>
      <c r="J15" s="112"/>
      <c r="K15" s="112"/>
      <c r="L15" s="112"/>
      <c r="M15" s="112"/>
      <c r="N15" s="112"/>
      <c r="O15" s="112"/>
      <c r="P15" s="112"/>
      <c r="Q15" s="112"/>
      <c r="R15" s="113"/>
    </row>
    <row r="16" spans="2:37" x14ac:dyDescent="0.25">
      <c r="B16" s="1" t="s">
        <v>113</v>
      </c>
      <c r="C16">
        <v>57.481995198719702</v>
      </c>
      <c r="D16">
        <v>16.857828754334498</v>
      </c>
      <c r="E16">
        <v>2.8007468658308898</v>
      </c>
      <c r="F16">
        <v>1.3870365430781499</v>
      </c>
      <c r="G16">
        <v>1.0402774073086201</v>
      </c>
      <c r="H16">
        <v>0.93358228861029602</v>
      </c>
      <c r="I16">
        <v>0.96025606828487597</v>
      </c>
      <c r="J16">
        <v>0.93358228861029602</v>
      </c>
      <c r="K16">
        <v>0.90690850893571595</v>
      </c>
      <c r="L16">
        <v>0.93358228861029602</v>
      </c>
      <c r="M16">
        <v>0.93358228861029602</v>
      </c>
      <c r="N16">
        <v>0.98692984795945604</v>
      </c>
      <c r="O16">
        <v>1.1736463056815201</v>
      </c>
      <c r="P16">
        <v>1.2536676447052499</v>
      </c>
      <c r="Q16">
        <v>1.36036276340357</v>
      </c>
      <c r="R16">
        <v>1.49373166177647</v>
      </c>
    </row>
    <row r="17" spans="2:18" x14ac:dyDescent="0.25">
      <c r="B17" s="1" t="s">
        <v>2</v>
      </c>
      <c r="C17">
        <v>56.291923799302403</v>
      </c>
      <c r="D17">
        <v>23.235846525355502</v>
      </c>
      <c r="E17">
        <v>8.6396565602361193</v>
      </c>
      <c r="F17">
        <v>6.0906895626509296</v>
      </c>
      <c r="G17">
        <v>5.2052589213844902</v>
      </c>
      <c r="H17">
        <v>5.0174403005097901</v>
      </c>
      <c r="I17">
        <v>4.5344781325462797</v>
      </c>
      <c r="J17">
        <v>4.5613093640998104</v>
      </c>
      <c r="K17">
        <v>4.48081566943923</v>
      </c>
      <c r="L17">
        <v>4.5076469009927598</v>
      </c>
      <c r="M17">
        <v>4.5613093640998104</v>
      </c>
      <c r="N17">
        <v>4.5076469009927598</v>
      </c>
      <c r="O17">
        <v>4.6149718272068698</v>
      </c>
      <c r="P17">
        <v>4.8564529111886197</v>
      </c>
      <c r="Q17">
        <v>5.0442715320633198</v>
      </c>
      <c r="R17">
        <v>5.4467400053662498</v>
      </c>
    </row>
    <row r="18" spans="2:18" x14ac:dyDescent="0.25">
      <c r="B18" s="1" t="s">
        <v>3</v>
      </c>
      <c r="C18">
        <v>48.6761166087189</v>
      </c>
      <c r="D18">
        <v>19.176250334313998</v>
      </c>
      <c r="E18">
        <v>14.014442364268501</v>
      </c>
      <c r="F18">
        <v>12.5167156993849</v>
      </c>
      <c r="G18">
        <v>12.7841668895427</v>
      </c>
      <c r="H18">
        <v>12.8109120085584</v>
      </c>
      <c r="I18">
        <v>12.6504412944638</v>
      </c>
      <c r="J18">
        <v>12.7306766515111</v>
      </c>
      <c r="K18">
        <v>12.9446376036373</v>
      </c>
      <c r="L18">
        <v>13.105108317732</v>
      </c>
      <c r="M18">
        <v>13.2388339128109</v>
      </c>
      <c r="N18">
        <v>13.5597753410003</v>
      </c>
      <c r="O18">
        <v>13.586520460016001</v>
      </c>
      <c r="P18">
        <v>13.7737362931265</v>
      </c>
      <c r="Q18">
        <v>14.0411874832843</v>
      </c>
      <c r="R18">
        <v>14.790050815726101</v>
      </c>
    </row>
    <row r="19" spans="2:18" x14ac:dyDescent="0.25">
      <c r="B19" s="1" t="s">
        <v>46</v>
      </c>
      <c r="C19">
        <v>63.307424283034003</v>
      </c>
      <c r="D19">
        <v>20.798713481640299</v>
      </c>
      <c r="E19">
        <v>8.4159742696328106</v>
      </c>
      <c r="F19">
        <v>7.5046904315197001</v>
      </c>
      <c r="G19">
        <v>6.91503618332887</v>
      </c>
      <c r="H19">
        <v>6.4057893326185997</v>
      </c>
      <c r="I19">
        <v>6.4861967300991701</v>
      </c>
      <c r="J19">
        <v>6.37898686679174</v>
      </c>
      <c r="K19">
        <v>6.37898686679174</v>
      </c>
      <c r="L19">
        <v>6.3253819351380303</v>
      </c>
      <c r="M19">
        <v>6.7006164567140196</v>
      </c>
      <c r="N19">
        <v>6.9954435808094297</v>
      </c>
      <c r="O19">
        <v>7.2634682390779997</v>
      </c>
      <c r="P19">
        <v>7.6387027606539801</v>
      </c>
      <c r="Q19">
        <v>8.4695792012865194</v>
      </c>
      <c r="R19">
        <v>9.7292950951487498</v>
      </c>
    </row>
    <row r="20" spans="2:18" x14ac:dyDescent="0.25">
      <c r="B20" s="1" t="s">
        <v>63</v>
      </c>
      <c r="C20">
        <v>55.848654409805498</v>
      </c>
      <c r="D20">
        <v>20.436983746336299</v>
      </c>
      <c r="E20">
        <v>10.951239008792999</v>
      </c>
      <c r="F20">
        <v>7.3274713562483402</v>
      </c>
      <c r="G20">
        <v>5.6488142819078098</v>
      </c>
      <c r="H20">
        <v>5.3290700772715196</v>
      </c>
      <c r="I20">
        <v>5.1691979749533701</v>
      </c>
      <c r="J20">
        <v>5.3290700772715196</v>
      </c>
      <c r="K20">
        <v>4.9027444710898003</v>
      </c>
      <c r="L20">
        <v>5.1691979749533701</v>
      </c>
      <c r="M20">
        <v>5.0359712230215798</v>
      </c>
      <c r="N20">
        <v>5.3024247268851603</v>
      </c>
      <c r="O20">
        <v>5.4889421795896602</v>
      </c>
      <c r="P20">
        <v>5.8353317346123097</v>
      </c>
      <c r="Q20">
        <v>5.9685584865440999</v>
      </c>
      <c r="R20">
        <v>6.8745003996802598</v>
      </c>
    </row>
    <row r="21" spans="2:18" x14ac:dyDescent="0.25">
      <c r="B21" s="1" t="s">
        <v>65</v>
      </c>
      <c r="C21">
        <v>64.199839700774803</v>
      </c>
      <c r="D21">
        <v>22.548757681004499</v>
      </c>
      <c r="E21">
        <v>19.209190488912601</v>
      </c>
      <c r="F21">
        <v>15.228426395939101</v>
      </c>
      <c r="G21">
        <v>15.789473684210501</v>
      </c>
      <c r="H21">
        <v>15.4154421586962</v>
      </c>
      <c r="I21">
        <v>15.762757146673801</v>
      </c>
      <c r="J21">
        <v>16.484103660165601</v>
      </c>
      <c r="K21">
        <v>17.0985840235106</v>
      </c>
      <c r="L21">
        <v>17.1253005610473</v>
      </c>
      <c r="M21">
        <v>17.552765161635101</v>
      </c>
      <c r="N21">
        <v>18.087095912369801</v>
      </c>
      <c r="O21">
        <v>18.7282928132514</v>
      </c>
      <c r="P21">
        <v>19.476355864279999</v>
      </c>
      <c r="Q21">
        <v>20.678600053433101</v>
      </c>
      <c r="R21">
        <v>22.094576542879999</v>
      </c>
    </row>
    <row r="22" spans="2:18" x14ac:dyDescent="0.25">
      <c r="B22" s="1" t="s">
        <v>64</v>
      </c>
      <c r="C22">
        <v>71.7763509898341</v>
      </c>
      <c r="D22">
        <v>46.361690743713197</v>
      </c>
      <c r="E22">
        <v>39.727126805778497</v>
      </c>
      <c r="F22">
        <v>35.687533440342399</v>
      </c>
      <c r="G22">
        <v>32.718031032637803</v>
      </c>
      <c r="H22">
        <v>31.567683253076499</v>
      </c>
      <c r="I22">
        <v>30.417335473515202</v>
      </c>
      <c r="J22">
        <v>30.711610486891399</v>
      </c>
      <c r="K22">
        <v>31.407169609416801</v>
      </c>
      <c r="L22">
        <v>32.343499197431797</v>
      </c>
      <c r="M22">
        <v>32.878544676297501</v>
      </c>
      <c r="N22">
        <v>33.627608346709501</v>
      </c>
      <c r="O22">
        <v>34.456928838951299</v>
      </c>
      <c r="P22">
        <v>35.4200107009096</v>
      </c>
      <c r="Q22">
        <v>35.955056179775298</v>
      </c>
      <c r="R22">
        <v>36.704119850187297</v>
      </c>
    </row>
    <row r="23" spans="2:18" x14ac:dyDescent="0.25">
      <c r="B23" s="1" t="s">
        <v>66</v>
      </c>
      <c r="C23">
        <v>65.666845206213196</v>
      </c>
      <c r="D23">
        <v>29.1644349223353</v>
      </c>
      <c r="E23">
        <v>17.8361006963042</v>
      </c>
      <c r="F23">
        <v>15.2651312265667</v>
      </c>
      <c r="G23">
        <v>14.649169791108701</v>
      </c>
      <c r="H23">
        <v>13.604713444027899</v>
      </c>
      <c r="I23">
        <v>13.3369041242635</v>
      </c>
      <c r="J23">
        <v>12.8280664167113</v>
      </c>
      <c r="K23">
        <v>13.3904659882164</v>
      </c>
      <c r="L23">
        <v>13.6314943760043</v>
      </c>
      <c r="M23">
        <v>14.0599892876272</v>
      </c>
      <c r="N23">
        <v>14.515265131226601</v>
      </c>
      <c r="O23">
        <v>14.943760042849499</v>
      </c>
      <c r="P23">
        <v>15.907873594001099</v>
      </c>
      <c r="Q23">
        <v>16.4434922335297</v>
      </c>
      <c r="R23">
        <v>17.139796464917001</v>
      </c>
    </row>
    <row r="24" spans="2:18" x14ac:dyDescent="0.25">
      <c r="B24" s="1" t="s">
        <v>67</v>
      </c>
      <c r="C24">
        <v>56.986374565856302</v>
      </c>
      <c r="D24">
        <v>20.2511354528453</v>
      </c>
      <c r="E24">
        <v>11.0072134651349</v>
      </c>
      <c r="F24">
        <v>6.9730162970879004</v>
      </c>
      <c r="G24">
        <v>6.3852524712797196</v>
      </c>
      <c r="H24">
        <v>6.2783863211327802</v>
      </c>
      <c r="I24">
        <v>5.9043547956184899</v>
      </c>
      <c r="J24">
        <v>5.8776382580817499</v>
      </c>
      <c r="K24">
        <v>5.7707721079348104</v>
      </c>
      <c r="L24">
        <v>6.1180870959123697</v>
      </c>
      <c r="M24">
        <v>6.4386855463531898</v>
      </c>
      <c r="N24">
        <v>6.9195832220144302</v>
      </c>
      <c r="O24">
        <v>7.5874966604328096</v>
      </c>
      <c r="P24">
        <v>7.9882447234838398</v>
      </c>
      <c r="Q24">
        <v>8.2019770237777205</v>
      </c>
      <c r="R24">
        <v>8.5492920117552806</v>
      </c>
    </row>
    <row r="25" spans="2:18" x14ac:dyDescent="0.25">
      <c r="B25" s="1" t="s">
        <v>68</v>
      </c>
      <c r="C25">
        <v>66.996258685195102</v>
      </c>
      <c r="D25">
        <v>22.9823623730625</v>
      </c>
      <c r="E25">
        <v>9.0860502405130905</v>
      </c>
      <c r="F25">
        <v>4.3559593800106899</v>
      </c>
      <c r="G25">
        <v>4.32923570283271</v>
      </c>
      <c r="H25">
        <v>3.95510422234099</v>
      </c>
      <c r="I25">
        <v>3.8214858364511</v>
      </c>
      <c r="J25">
        <v>4.0619989310529103</v>
      </c>
      <c r="K25">
        <v>4.0887226082308903</v>
      </c>
      <c r="L25">
        <v>4.27578834847675</v>
      </c>
      <c r="M25">
        <v>4.5163014430785697</v>
      </c>
      <c r="N25">
        <v>4.5430251202565497</v>
      </c>
      <c r="O25">
        <v>4.8369855692143204</v>
      </c>
      <c r="P25">
        <v>5.1309460181721001</v>
      </c>
      <c r="Q25">
        <v>5.6119722073757403</v>
      </c>
      <c r="R25">
        <v>6.2800641368252297</v>
      </c>
    </row>
    <row r="26" spans="2:18" x14ac:dyDescent="0.25">
      <c r="B26" s="1" t="s">
        <v>4</v>
      </c>
      <c r="C26">
        <f>AVERAGE(C16:C25)</f>
        <v>60.723178344745406</v>
      </c>
      <c r="D26">
        <f t="shared" ref="D26:R26" si="1">AVERAGE(D16:D25)</f>
        <v>24.181400401494137</v>
      </c>
      <c r="E26">
        <f t="shared" si="1"/>
        <v>14.168774076540462</v>
      </c>
      <c r="F26">
        <f t="shared" si="1"/>
        <v>11.233667033282879</v>
      </c>
      <c r="G26">
        <f t="shared" si="1"/>
        <v>10.546471636554191</v>
      </c>
      <c r="H26">
        <f t="shared" si="1"/>
        <v>10.131812340684297</v>
      </c>
      <c r="I26">
        <f t="shared" si="1"/>
        <v>9.9043407576869598</v>
      </c>
      <c r="J26">
        <f t="shared" si="1"/>
        <v>9.989704300118742</v>
      </c>
      <c r="K26">
        <f t="shared" si="1"/>
        <v>10.136980745720329</v>
      </c>
      <c r="L26">
        <f t="shared" si="1"/>
        <v>10.353508699629897</v>
      </c>
      <c r="M26">
        <f t="shared" si="1"/>
        <v>10.591659936024817</v>
      </c>
      <c r="N26">
        <f t="shared" si="1"/>
        <v>10.904479813022396</v>
      </c>
      <c r="O26">
        <f t="shared" si="1"/>
        <v>11.268101293627138</v>
      </c>
      <c r="P26">
        <f t="shared" si="1"/>
        <v>11.728132224513329</v>
      </c>
      <c r="Q26">
        <f t="shared" si="1"/>
        <v>12.177505716447337</v>
      </c>
      <c r="R26">
        <f t="shared" si="1"/>
        <v>12.910216698426263</v>
      </c>
    </row>
    <row r="27" spans="2:18" x14ac:dyDescent="0.25">
      <c r="G27" s="1"/>
    </row>
    <row r="28" spans="2:18" x14ac:dyDescent="0.25">
      <c r="C28" s="111" t="s">
        <v>56</v>
      </c>
      <c r="D28" s="112"/>
      <c r="E28" s="112"/>
      <c r="F28" s="112"/>
      <c r="G28" s="112"/>
      <c r="H28" s="112"/>
      <c r="I28" s="112"/>
      <c r="J28" s="112"/>
      <c r="K28" s="112"/>
      <c r="L28" s="112"/>
      <c r="M28" s="112"/>
      <c r="N28" s="112"/>
      <c r="O28" s="112"/>
      <c r="P28" s="112"/>
      <c r="Q28" s="112"/>
      <c r="R28" s="113"/>
    </row>
    <row r="29" spans="2:18" x14ac:dyDescent="0.25">
      <c r="B29" s="1" t="s">
        <v>113</v>
      </c>
      <c r="C29">
        <v>55.7215257401974</v>
      </c>
      <c r="D29">
        <v>9.2558015470792192</v>
      </c>
      <c r="E29">
        <v>1.0402774073086201</v>
      </c>
      <c r="F29">
        <v>0.42678047479327802</v>
      </c>
      <c r="G29">
        <v>0.45345425446785798</v>
      </c>
      <c r="H29">
        <v>0.48012803414243799</v>
      </c>
      <c r="I29">
        <v>0.53347559349159801</v>
      </c>
      <c r="J29">
        <v>0.45345425446785798</v>
      </c>
      <c r="K29">
        <v>0.56014937316617797</v>
      </c>
      <c r="L29">
        <v>0.61349693251533699</v>
      </c>
      <c r="M29">
        <v>0.61349693251533699</v>
      </c>
      <c r="N29">
        <v>0.64017071218991695</v>
      </c>
      <c r="O29">
        <v>0.66684449186449701</v>
      </c>
      <c r="P29">
        <v>0.74686583088823699</v>
      </c>
      <c r="Q29">
        <v>0.90690850893571595</v>
      </c>
      <c r="R29">
        <v>1.09362496665778</v>
      </c>
    </row>
    <row r="30" spans="2:18" x14ac:dyDescent="0.25">
      <c r="B30" s="1" t="s">
        <v>2</v>
      </c>
      <c r="C30">
        <v>49.0206600482962</v>
      </c>
      <c r="D30">
        <v>17.1988194258116</v>
      </c>
      <c r="E30">
        <v>4.7759592165280402</v>
      </c>
      <c r="F30">
        <v>3.7563724174939601</v>
      </c>
      <c r="G30">
        <v>3.4612288704051499</v>
      </c>
      <c r="H30">
        <v>3.4075664072980998</v>
      </c>
      <c r="I30">
        <v>3.0050979339951698</v>
      </c>
      <c r="J30">
        <v>3.0319291655487</v>
      </c>
      <c r="K30">
        <v>3.13925409176281</v>
      </c>
      <c r="L30">
        <v>3.4343976388516202</v>
      </c>
      <c r="M30">
        <v>3.5148913335122098</v>
      </c>
      <c r="N30">
        <v>3.6222162597263199</v>
      </c>
      <c r="O30">
        <v>3.81003488060102</v>
      </c>
      <c r="P30">
        <v>3.97102226992219</v>
      </c>
      <c r="Q30">
        <v>4.1051784276898298</v>
      </c>
      <c r="R30">
        <v>4.3734907432251102</v>
      </c>
    </row>
    <row r="31" spans="2:18" x14ac:dyDescent="0.25">
      <c r="B31" s="1" t="s">
        <v>3</v>
      </c>
      <c r="C31">
        <v>46.456271730409199</v>
      </c>
      <c r="D31">
        <v>20.299545332976699</v>
      </c>
      <c r="E31">
        <v>11.9015779620219</v>
      </c>
      <c r="F31">
        <v>10.644557368280299</v>
      </c>
      <c r="G31">
        <v>9.7352233217437796</v>
      </c>
      <c r="H31">
        <v>9.1200855843808508</v>
      </c>
      <c r="I31">
        <v>8.7723990371757203</v>
      </c>
      <c r="J31">
        <v>8.8258892752072704</v>
      </c>
      <c r="K31">
        <v>8.8258892752072704</v>
      </c>
      <c r="L31">
        <v>9.0665953463492901</v>
      </c>
      <c r="M31">
        <v>8.9863599893019508</v>
      </c>
      <c r="N31">
        <v>9.2538111794597508</v>
      </c>
      <c r="O31">
        <v>9.3607916555228705</v>
      </c>
      <c r="P31">
        <v>9.7084782027279992</v>
      </c>
      <c r="Q31">
        <v>10.163145225996301</v>
      </c>
      <c r="R31">
        <v>10.5910671302487</v>
      </c>
    </row>
    <row r="32" spans="2:18" x14ac:dyDescent="0.25">
      <c r="B32" s="1" t="s">
        <v>46</v>
      </c>
      <c r="C32">
        <v>59.447869203966803</v>
      </c>
      <c r="D32">
        <v>15.545430179576501</v>
      </c>
      <c r="E32">
        <v>7.2634682390779997</v>
      </c>
      <c r="F32">
        <v>5.8429375502546197</v>
      </c>
      <c r="G32">
        <v>5.3068882337175003</v>
      </c>
      <c r="H32">
        <v>5.2532833020637897</v>
      </c>
      <c r="I32">
        <v>5.2532833020637897</v>
      </c>
      <c r="J32">
        <v>5.19967837041008</v>
      </c>
      <c r="K32">
        <v>5.2800857678906503</v>
      </c>
      <c r="L32">
        <v>5.3068882337175003</v>
      </c>
      <c r="M32">
        <v>5.4140980970249304</v>
      </c>
      <c r="N32">
        <v>5.4677030286786401</v>
      </c>
      <c r="O32">
        <v>5.6553202894666299</v>
      </c>
      <c r="P32">
        <v>5.9769498793888998</v>
      </c>
      <c r="Q32">
        <v>6.6202090592334502</v>
      </c>
      <c r="R32">
        <v>7.2902707049048496</v>
      </c>
    </row>
    <row r="33" spans="2:18" x14ac:dyDescent="0.25">
      <c r="B33" s="1" t="s">
        <v>63</v>
      </c>
      <c r="C33">
        <v>55.075939248601102</v>
      </c>
      <c r="D33">
        <v>18.838262723154799</v>
      </c>
      <c r="E33">
        <v>7.2208899547029004</v>
      </c>
      <c r="F33">
        <v>5.4090061284305904</v>
      </c>
      <c r="G33">
        <v>4.8494537703170799</v>
      </c>
      <c r="H33">
        <v>4.3698374633626402</v>
      </c>
      <c r="I33">
        <v>4.3165467625899296</v>
      </c>
      <c r="J33">
        <v>4.1566746602717801</v>
      </c>
      <c r="K33">
        <v>3.9968025579536399</v>
      </c>
      <c r="L33">
        <v>3.9168665067945598</v>
      </c>
      <c r="M33">
        <v>4.1300293098854297</v>
      </c>
      <c r="N33">
        <v>4.3165467625899296</v>
      </c>
      <c r="O33">
        <v>4.5563549160671499</v>
      </c>
      <c r="P33">
        <v>4.7162270183852897</v>
      </c>
      <c r="Q33">
        <v>5.0093258726352303</v>
      </c>
      <c r="R33">
        <v>5.1958433253397303</v>
      </c>
    </row>
    <row r="34" spans="2:18" x14ac:dyDescent="0.25">
      <c r="B34" s="1" t="s">
        <v>65</v>
      </c>
      <c r="C34">
        <v>58.215335292546101</v>
      </c>
      <c r="D34">
        <v>26.956986374565901</v>
      </c>
      <c r="E34">
        <v>17.018434410900301</v>
      </c>
      <c r="F34">
        <v>14.2933475821534</v>
      </c>
      <c r="G34">
        <v>13.5987176061982</v>
      </c>
      <c r="H34">
        <v>13.3315522308309</v>
      </c>
      <c r="I34">
        <v>13.625434143734999</v>
      </c>
      <c r="J34">
        <v>13.5720010686615</v>
      </c>
      <c r="K34">
        <v>13.705583756345201</v>
      </c>
      <c r="L34">
        <v>13.919316056639101</v>
      </c>
      <c r="M34">
        <v>14.0528987443227</v>
      </c>
      <c r="N34">
        <v>14.7475287202779</v>
      </c>
      <c r="O34">
        <v>15.1482767833289</v>
      </c>
      <c r="P34">
        <v>16.003205984504401</v>
      </c>
      <c r="Q34">
        <v>16.938284798290098</v>
      </c>
      <c r="R34">
        <v>17.926796687149299</v>
      </c>
    </row>
    <row r="35" spans="2:18" x14ac:dyDescent="0.25">
      <c r="B35" s="1" t="s">
        <v>64</v>
      </c>
      <c r="C35">
        <v>62.867843766720199</v>
      </c>
      <c r="D35">
        <v>42.348849652220402</v>
      </c>
      <c r="E35">
        <v>34.162653825575198</v>
      </c>
      <c r="F35">
        <v>30.470840021401798</v>
      </c>
      <c r="G35">
        <v>27.447833065810599</v>
      </c>
      <c r="H35">
        <v>27.046548956661301</v>
      </c>
      <c r="I35">
        <v>27.073301230604599</v>
      </c>
      <c r="J35">
        <v>27.153558052434501</v>
      </c>
      <c r="K35">
        <v>26.8057784911718</v>
      </c>
      <c r="L35">
        <v>27.340823970037501</v>
      </c>
      <c r="M35">
        <v>27.8491171749599</v>
      </c>
      <c r="N35">
        <v>27.7956126270733</v>
      </c>
      <c r="O35">
        <v>28.384162653825602</v>
      </c>
      <c r="P35">
        <v>29.052969502407699</v>
      </c>
      <c r="Q35">
        <v>29.427501337613698</v>
      </c>
      <c r="R35">
        <v>30.551096843231701</v>
      </c>
    </row>
    <row r="36" spans="2:18" x14ac:dyDescent="0.25">
      <c r="B36" s="1" t="s">
        <v>66</v>
      </c>
      <c r="C36">
        <v>64.943760042849505</v>
      </c>
      <c r="D36">
        <v>27.771826459560799</v>
      </c>
      <c r="E36">
        <v>18.452062131762201</v>
      </c>
      <c r="F36">
        <v>14.113551151580101</v>
      </c>
      <c r="G36">
        <v>12.747723620782001</v>
      </c>
      <c r="H36">
        <v>12.774504552758399</v>
      </c>
      <c r="I36">
        <v>12.4531333690412</v>
      </c>
      <c r="J36">
        <v>12.4263524370648</v>
      </c>
      <c r="K36">
        <v>12.3192287091591</v>
      </c>
      <c r="L36">
        <v>12.6941617568291</v>
      </c>
      <c r="M36">
        <v>12.613818960899801</v>
      </c>
      <c r="N36">
        <v>12.9887520085699</v>
      </c>
      <c r="O36">
        <v>13.577932512051399</v>
      </c>
      <c r="P36">
        <v>13.9528655597215</v>
      </c>
      <c r="Q36">
        <v>14.354579539368</v>
      </c>
      <c r="R36">
        <v>14.675950723085201</v>
      </c>
    </row>
    <row r="37" spans="2:18" x14ac:dyDescent="0.25">
      <c r="B37" s="1" t="s">
        <v>67</v>
      </c>
      <c r="C37">
        <v>45.685279187817301</v>
      </c>
      <c r="D37">
        <v>19.022174726155502</v>
      </c>
      <c r="E37">
        <v>7.3470478226021898</v>
      </c>
      <c r="F37">
        <v>5.6906224953246101</v>
      </c>
      <c r="G37">
        <v>4.6486775313919297</v>
      </c>
      <c r="H37">
        <v>4.4616617686347899</v>
      </c>
      <c r="I37">
        <v>4.4883783061715201</v>
      </c>
      <c r="J37">
        <v>4.3815121560245798</v>
      </c>
      <c r="K37">
        <v>4.6219609938552004</v>
      </c>
      <c r="L37">
        <v>4.9158429067592797</v>
      </c>
      <c r="M37">
        <v>5.1830082821266403</v>
      </c>
      <c r="N37">
        <v>5.3700240448837802</v>
      </c>
      <c r="O37">
        <v>5.8776382580817499</v>
      </c>
      <c r="P37">
        <v>6.5188351589633999</v>
      </c>
      <c r="Q37">
        <v>6.9462997595511604</v>
      </c>
      <c r="R37">
        <v>7.5607801228960696</v>
      </c>
    </row>
    <row r="38" spans="2:18" x14ac:dyDescent="0.25">
      <c r="B38" s="1" t="s">
        <v>68</v>
      </c>
      <c r="C38">
        <v>63.442009620523798</v>
      </c>
      <c r="D38">
        <v>12.399786210582601</v>
      </c>
      <c r="E38">
        <v>4.2490646712987701</v>
      </c>
      <c r="F38">
        <v>2.8861571352218101</v>
      </c>
      <c r="G38">
        <v>2.61892036344201</v>
      </c>
      <c r="H38">
        <v>3.0197755211117099</v>
      </c>
      <c r="I38">
        <v>2.9930518439337299</v>
      </c>
      <c r="J38">
        <v>3.0464991982896801</v>
      </c>
      <c r="K38">
        <v>3.2335649385355398</v>
      </c>
      <c r="L38">
        <v>3.5275253874933199</v>
      </c>
      <c r="M38">
        <v>3.7145911277391801</v>
      </c>
      <c r="N38">
        <v>3.8482095136290799</v>
      </c>
      <c r="O38">
        <v>4.0619989310529103</v>
      </c>
      <c r="P38">
        <v>4.5697487974345297</v>
      </c>
      <c r="Q38">
        <v>5.15766969535008</v>
      </c>
      <c r="R38">
        <v>5.5852485301977604</v>
      </c>
    </row>
    <row r="39" spans="2:18" x14ac:dyDescent="0.25">
      <c r="B39" s="1" t="s">
        <v>4</v>
      </c>
      <c r="C39">
        <f>AVERAGE(C29:C38)</f>
        <v>56.087649388192759</v>
      </c>
      <c r="D39">
        <f t="shared" ref="D39:R39" si="2">AVERAGE(D29:D38)</f>
        <v>20.963748263168402</v>
      </c>
      <c r="E39">
        <f t="shared" si="2"/>
        <v>11.343143564177813</v>
      </c>
      <c r="F39">
        <f t="shared" si="2"/>
        <v>9.3534172324934453</v>
      </c>
      <c r="G39">
        <f t="shared" si="2"/>
        <v>8.4868120638276103</v>
      </c>
      <c r="H39">
        <f t="shared" si="2"/>
        <v>8.3264943821244906</v>
      </c>
      <c r="I39">
        <f t="shared" si="2"/>
        <v>8.2514101522802257</v>
      </c>
      <c r="J39">
        <f t="shared" si="2"/>
        <v>8.2247548638380756</v>
      </c>
      <c r="K39">
        <f t="shared" si="2"/>
        <v>8.2488297955047383</v>
      </c>
      <c r="L39">
        <f t="shared" si="2"/>
        <v>8.4735914735986633</v>
      </c>
      <c r="M39">
        <f t="shared" si="2"/>
        <v>8.6072309952288073</v>
      </c>
      <c r="N39">
        <f t="shared" si="2"/>
        <v>8.8050574857078523</v>
      </c>
      <c r="O39">
        <f t="shared" si="2"/>
        <v>9.1099355371862725</v>
      </c>
      <c r="P39">
        <f t="shared" si="2"/>
        <v>9.5217168204344151</v>
      </c>
      <c r="Q39">
        <f t="shared" si="2"/>
        <v>9.9629102224663573</v>
      </c>
      <c r="R39">
        <f t="shared" si="2"/>
        <v>10.484416977693618</v>
      </c>
    </row>
    <row r="41" spans="2:18" x14ac:dyDescent="0.25">
      <c r="C41" s="111" t="s">
        <v>58</v>
      </c>
      <c r="D41" s="112"/>
      <c r="E41" s="112"/>
      <c r="F41" s="112"/>
      <c r="G41" s="112"/>
      <c r="H41" s="112"/>
      <c r="I41" s="112"/>
      <c r="J41" s="112"/>
      <c r="K41" s="112"/>
      <c r="L41" s="112"/>
      <c r="M41" s="112"/>
      <c r="N41" s="112"/>
      <c r="O41" s="112"/>
      <c r="P41" s="112"/>
      <c r="Q41" s="112"/>
      <c r="R41" s="113"/>
    </row>
    <row r="42" spans="2:18" x14ac:dyDescent="0.25">
      <c r="B42" s="1" t="s">
        <v>113</v>
      </c>
      <c r="C42">
        <v>58.0421445718858</v>
      </c>
      <c r="D42">
        <v>27.714057081888502</v>
      </c>
      <c r="E42">
        <v>6.5617497999466501</v>
      </c>
      <c r="F42">
        <v>2.3739663910376101</v>
      </c>
      <c r="G42">
        <v>0.93358228861029602</v>
      </c>
      <c r="H42">
        <v>0.50680181381701805</v>
      </c>
      <c r="I42">
        <v>0.26673779674579901</v>
      </c>
      <c r="J42">
        <v>0.32008535609495897</v>
      </c>
      <c r="K42">
        <v>0.34675913576953898</v>
      </c>
      <c r="L42">
        <v>0.40010669511869801</v>
      </c>
      <c r="M42">
        <v>0.40010669511869801</v>
      </c>
      <c r="N42">
        <v>0.42678047479327802</v>
      </c>
      <c r="O42">
        <v>0.45345425446785798</v>
      </c>
      <c r="P42">
        <v>0.56014937316617797</v>
      </c>
      <c r="Q42">
        <v>0.61349693251533699</v>
      </c>
      <c r="R42">
        <v>0.85356094958655604</v>
      </c>
    </row>
    <row r="43" spans="2:18" x14ac:dyDescent="0.25">
      <c r="B43" s="1" t="s">
        <v>2</v>
      </c>
      <c r="C43">
        <v>56.855379661926499</v>
      </c>
      <c r="D43">
        <v>39.307754225918998</v>
      </c>
      <c r="E43">
        <v>15.0791521330829</v>
      </c>
      <c r="F43">
        <v>8.2103568553796595</v>
      </c>
      <c r="G43">
        <v>4.9906090689562701</v>
      </c>
      <c r="H43">
        <v>4.6686342903139302</v>
      </c>
      <c r="I43">
        <v>4.0246847330292503</v>
      </c>
      <c r="J43">
        <v>4.0783471961363</v>
      </c>
      <c r="K43">
        <v>4.0515159645827801</v>
      </c>
      <c r="L43">
        <v>3.9173598068151301</v>
      </c>
      <c r="M43">
        <v>4.1051784276898298</v>
      </c>
      <c r="N43">
        <v>4.1588408907968901</v>
      </c>
      <c r="O43">
        <v>4.3466595116715903</v>
      </c>
      <c r="P43">
        <v>4.7222967534209799</v>
      </c>
      <c r="Q43">
        <v>4.8564529111886197</v>
      </c>
      <c r="R43">
        <v>5.0442715320633198</v>
      </c>
    </row>
    <row r="44" spans="2:18" x14ac:dyDescent="0.25">
      <c r="B44" s="1" t="s">
        <v>3</v>
      </c>
      <c r="C44">
        <v>58.892752072746703</v>
      </c>
      <c r="D44">
        <v>29.927788178657401</v>
      </c>
      <c r="E44">
        <v>18.266916287777502</v>
      </c>
      <c r="F44">
        <v>9.6817330837122206</v>
      </c>
      <c r="G44">
        <v>6.9537309441027002</v>
      </c>
      <c r="H44">
        <v>6.6862797539449099</v>
      </c>
      <c r="I44">
        <v>6.3118480877239902</v>
      </c>
      <c r="J44">
        <v>6.2583578496924304</v>
      </c>
      <c r="K44">
        <v>6.4455736828028902</v>
      </c>
      <c r="L44">
        <v>6.6862797539449099</v>
      </c>
      <c r="M44">
        <v>6.9002407060711404</v>
      </c>
      <c r="N44">
        <v>7.1676918962289404</v>
      </c>
      <c r="O44">
        <v>7.4351430863867298</v>
      </c>
      <c r="P44">
        <v>7.7560845145760897</v>
      </c>
      <c r="Q44">
        <v>8.2642417758759006</v>
      </c>
      <c r="R44">
        <v>9.0131051083177294</v>
      </c>
    </row>
    <row r="45" spans="2:18" x14ac:dyDescent="0.25">
      <c r="B45" s="1" t="s">
        <v>46</v>
      </c>
      <c r="C45">
        <v>69.900830876440594</v>
      </c>
      <c r="D45">
        <v>46.3950683462879</v>
      </c>
      <c r="E45">
        <v>20.691503618332899</v>
      </c>
      <c r="F45">
        <v>11.9538997587778</v>
      </c>
      <c r="G45">
        <v>7.5582953631734098</v>
      </c>
      <c r="H45">
        <v>5.9501474135620498</v>
      </c>
      <c r="I45">
        <v>5.5213079603323498</v>
      </c>
      <c r="J45">
        <v>5.2264808362369299</v>
      </c>
      <c r="K45">
        <v>4.9316537121415198</v>
      </c>
      <c r="L45">
        <v>4.9316537121415198</v>
      </c>
      <c r="M45">
        <v>4.8512463146609504</v>
      </c>
      <c r="N45">
        <v>4.9316537121415198</v>
      </c>
      <c r="O45">
        <v>5.1460734387563702</v>
      </c>
      <c r="P45">
        <v>5.5749128919860604</v>
      </c>
      <c r="Q45">
        <v>6.0305548110426201</v>
      </c>
      <c r="R45">
        <v>6.7542213883677302</v>
      </c>
    </row>
    <row r="46" spans="2:18" x14ac:dyDescent="0.25">
      <c r="B46" s="1" t="s">
        <v>63</v>
      </c>
      <c r="C46">
        <v>57.154276578736997</v>
      </c>
      <c r="D46">
        <v>31.148414601652</v>
      </c>
      <c r="E46">
        <v>18.864908073541201</v>
      </c>
      <c r="F46">
        <v>5.8353317346123097</v>
      </c>
      <c r="G46">
        <v>4.3165467625899296</v>
      </c>
      <c r="H46">
        <v>3.35731414868106</v>
      </c>
      <c r="I46">
        <v>2.6645350386357598</v>
      </c>
      <c r="J46">
        <v>2.6112443378630399</v>
      </c>
      <c r="K46">
        <v>2.5046629363176098</v>
      </c>
      <c r="L46">
        <v>2.5579536370903302</v>
      </c>
      <c r="M46">
        <v>2.5845989874766899</v>
      </c>
      <c r="N46">
        <v>2.8244071409539</v>
      </c>
      <c r="O46">
        <v>2.98427924327205</v>
      </c>
      <c r="P46">
        <v>3.2240873967492698</v>
      </c>
      <c r="Q46">
        <v>3.4638955502264901</v>
      </c>
      <c r="R46">
        <v>3.65041300293099</v>
      </c>
    </row>
    <row r="47" spans="2:18" x14ac:dyDescent="0.25">
      <c r="B47" s="1" t="s">
        <v>65</v>
      </c>
      <c r="C47">
        <v>64.5471546887523</v>
      </c>
      <c r="D47">
        <v>39.353459791611002</v>
      </c>
      <c r="E47">
        <v>23.083088431739199</v>
      </c>
      <c r="F47">
        <v>11.6751269035533</v>
      </c>
      <c r="G47">
        <v>10.0454181138125</v>
      </c>
      <c r="H47">
        <v>8.5760085492920108</v>
      </c>
      <c r="I47">
        <v>8.7095912369756903</v>
      </c>
      <c r="J47">
        <v>8.5760085492920108</v>
      </c>
      <c r="K47">
        <v>8.7630243120491595</v>
      </c>
      <c r="L47">
        <v>9.1103393000267197</v>
      </c>
      <c r="M47">
        <v>9.3507881378573305</v>
      </c>
      <c r="N47">
        <v>10.1255677264227</v>
      </c>
      <c r="O47">
        <v>10.9804969275982</v>
      </c>
      <c r="P47">
        <v>11.70184344109</v>
      </c>
      <c r="Q47">
        <v>12.8239380176329</v>
      </c>
      <c r="R47">
        <v>13.8391664440289</v>
      </c>
    </row>
    <row r="48" spans="2:18" x14ac:dyDescent="0.25">
      <c r="B48" s="1" t="s">
        <v>64</v>
      </c>
      <c r="C48">
        <v>67.362225789192095</v>
      </c>
      <c r="D48">
        <v>52.915997859818098</v>
      </c>
      <c r="E48">
        <v>36.276083467094701</v>
      </c>
      <c r="F48">
        <v>27.207062600320999</v>
      </c>
      <c r="G48">
        <v>25.361155698234398</v>
      </c>
      <c r="H48">
        <v>25.0401284109149</v>
      </c>
      <c r="I48">
        <v>24.451578384162701</v>
      </c>
      <c r="J48">
        <v>23.649010165864102</v>
      </c>
      <c r="K48">
        <v>24.6655965757089</v>
      </c>
      <c r="L48">
        <v>24.772605671482101</v>
      </c>
      <c r="M48">
        <v>25.120385232744798</v>
      </c>
      <c r="N48">
        <v>25.387907972177601</v>
      </c>
      <c r="O48">
        <v>25.789192081326899</v>
      </c>
      <c r="P48">
        <v>26.1904761904762</v>
      </c>
      <c r="Q48">
        <v>26.8057784911718</v>
      </c>
      <c r="R48">
        <v>27.7421080791867</v>
      </c>
    </row>
    <row r="49" spans="2:18" x14ac:dyDescent="0.25">
      <c r="B49" s="1" t="s">
        <v>66</v>
      </c>
      <c r="C49">
        <v>59.025174076057802</v>
      </c>
      <c r="D49">
        <v>39.341189073379802</v>
      </c>
      <c r="E49">
        <v>26.379217996786299</v>
      </c>
      <c r="F49">
        <v>16.871987145152701</v>
      </c>
      <c r="G49">
        <v>12.0246384574183</v>
      </c>
      <c r="H49">
        <v>10.953401178361</v>
      </c>
      <c r="I49">
        <v>10.578468130690901</v>
      </c>
      <c r="J49">
        <v>10.498125334761699</v>
      </c>
      <c r="K49">
        <v>9.9892876272094302</v>
      </c>
      <c r="L49">
        <v>9.9625066952329906</v>
      </c>
      <c r="M49">
        <v>10.069630423138699</v>
      </c>
      <c r="N49">
        <v>10.3910016068559</v>
      </c>
      <c r="O49">
        <v>10.8462774504553</v>
      </c>
      <c r="P49">
        <v>11.381896089983901</v>
      </c>
      <c r="Q49">
        <v>12.104981253347599</v>
      </c>
      <c r="R49">
        <v>12.7209426888056</v>
      </c>
    </row>
    <row r="50" spans="2:18" x14ac:dyDescent="0.25">
      <c r="B50" s="1" t="s">
        <v>67</v>
      </c>
      <c r="C50">
        <v>59.096981031258402</v>
      </c>
      <c r="D50">
        <v>32.3002938819129</v>
      </c>
      <c r="E50">
        <v>16.6711194229228</v>
      </c>
      <c r="F50">
        <v>7.8012289607266903</v>
      </c>
      <c r="G50">
        <v>3.2861341170184302</v>
      </c>
      <c r="H50">
        <v>3.23270104194496</v>
      </c>
      <c r="I50">
        <v>2.9388191290408798</v>
      </c>
      <c r="J50">
        <v>3.0724018167245499</v>
      </c>
      <c r="K50">
        <v>3.44643334223885</v>
      </c>
      <c r="L50">
        <v>3.5800160299225201</v>
      </c>
      <c r="M50">
        <v>3.68688218006946</v>
      </c>
      <c r="N50">
        <v>3.90061448036335</v>
      </c>
      <c r="O50">
        <v>4.0609137055837596</v>
      </c>
      <c r="P50">
        <v>4.3013625434143696</v>
      </c>
      <c r="Q50">
        <v>4.4616617686347899</v>
      </c>
      <c r="R50">
        <v>4.8356932941490802</v>
      </c>
    </row>
    <row r="51" spans="2:18" x14ac:dyDescent="0.25">
      <c r="B51" s="1" t="s">
        <v>68</v>
      </c>
      <c r="C51">
        <v>64.377338321753101</v>
      </c>
      <c r="D51">
        <v>39.283805451630101</v>
      </c>
      <c r="E51">
        <v>23.650454302511999</v>
      </c>
      <c r="F51">
        <v>8.4179583110636003</v>
      </c>
      <c r="G51">
        <v>4.0619989310529103</v>
      </c>
      <c r="H51">
        <v>2.8594334580438301</v>
      </c>
      <c r="I51">
        <v>2.6723677177979699</v>
      </c>
      <c r="J51">
        <v>2.6990913949759499</v>
      </c>
      <c r="K51">
        <v>2.56547300908605</v>
      </c>
      <c r="L51">
        <v>2.56547300908605</v>
      </c>
      <c r="M51">
        <v>2.59219668626403</v>
      </c>
      <c r="N51">
        <v>2.5387493319080701</v>
      </c>
      <c r="O51">
        <v>2.8594334580438301</v>
      </c>
      <c r="P51">
        <v>3.4206306787814</v>
      </c>
      <c r="Q51">
        <v>4.0619989310529103</v>
      </c>
      <c r="R51">
        <v>5.0240513094601802</v>
      </c>
    </row>
    <row r="52" spans="2:18" x14ac:dyDescent="0.25">
      <c r="B52" s="1" t="s">
        <v>4</v>
      </c>
      <c r="C52">
        <f>AVERAGE(C42:C51)</f>
        <v>61.525425766875024</v>
      </c>
      <c r="D52">
        <f t="shared" ref="D52:R52" si="3">AVERAGE(D42:D51)</f>
        <v>37.768782849275667</v>
      </c>
      <c r="E52">
        <f t="shared" si="3"/>
        <v>20.552419353373615</v>
      </c>
      <c r="F52">
        <f t="shared" si="3"/>
        <v>11.002865174433689</v>
      </c>
      <c r="G52">
        <f t="shared" si="3"/>
        <v>7.9532109744969146</v>
      </c>
      <c r="H52">
        <f t="shared" si="3"/>
        <v>7.183085005887567</v>
      </c>
      <c r="I52">
        <f t="shared" si="3"/>
        <v>6.8139938215135292</v>
      </c>
      <c r="J52">
        <f t="shared" si="3"/>
        <v>6.6989152837641965</v>
      </c>
      <c r="K52">
        <f t="shared" si="3"/>
        <v>6.7709980297906727</v>
      </c>
      <c r="L52">
        <f t="shared" si="3"/>
        <v>6.848429431086096</v>
      </c>
      <c r="M52">
        <f t="shared" si="3"/>
        <v>6.9661253791091626</v>
      </c>
      <c r="N52">
        <f t="shared" si="3"/>
        <v>7.1853215232642142</v>
      </c>
      <c r="O52">
        <f t="shared" si="3"/>
        <v>7.490192315756258</v>
      </c>
      <c r="P52">
        <f t="shared" si="3"/>
        <v>7.8833739873644451</v>
      </c>
      <c r="Q52">
        <f t="shared" si="3"/>
        <v>8.348700044268897</v>
      </c>
      <c r="R52">
        <f t="shared" si="3"/>
        <v>8.9477533796896758</v>
      </c>
    </row>
  </sheetData>
  <mergeCells count="4">
    <mergeCell ref="C2:R2"/>
    <mergeCell ref="C28:R28"/>
    <mergeCell ref="C15:R15"/>
    <mergeCell ref="C41:R41"/>
  </mergeCells>
  <pageMargins left="0.7" right="0.7" top="0.75" bottom="0.75" header="0.3" footer="0.3"/>
  <pageSetup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K40"/>
  <sheetViews>
    <sheetView topLeftCell="R1" workbookViewId="0">
      <selection activeCell="AK28" sqref="AK28"/>
    </sheetView>
  </sheetViews>
  <sheetFormatPr defaultRowHeight="15" x14ac:dyDescent="0.25"/>
  <sheetData>
    <row r="1" spans="2:37" x14ac:dyDescent="0.25">
      <c r="V1" s="1">
        <v>1</v>
      </c>
      <c r="W1" s="1">
        <v>2</v>
      </c>
      <c r="X1" s="1">
        <v>3</v>
      </c>
      <c r="Y1" s="1">
        <v>4</v>
      </c>
      <c r="Z1" s="1">
        <v>5</v>
      </c>
      <c r="AA1" s="1">
        <v>6</v>
      </c>
      <c r="AB1" s="1">
        <v>7</v>
      </c>
      <c r="AC1" s="1">
        <v>8</v>
      </c>
      <c r="AD1" s="1">
        <v>9</v>
      </c>
      <c r="AE1" s="1">
        <v>10</v>
      </c>
      <c r="AF1" s="1">
        <v>11</v>
      </c>
      <c r="AG1" s="1">
        <v>12</v>
      </c>
      <c r="AH1" s="1">
        <v>13</v>
      </c>
      <c r="AI1" s="1">
        <v>14</v>
      </c>
      <c r="AJ1" s="1">
        <v>15</v>
      </c>
      <c r="AK1" s="1">
        <v>16</v>
      </c>
    </row>
    <row r="2" spans="2:37" x14ac:dyDescent="0.25">
      <c r="C2" s="111" t="s">
        <v>57</v>
      </c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2"/>
      <c r="R2" s="113"/>
      <c r="U2" s="1" t="s">
        <v>57</v>
      </c>
      <c r="V2">
        <v>19.933421152862792</v>
      </c>
      <c r="W2">
        <v>18.004838899706463</v>
      </c>
      <c r="X2">
        <v>16.879359147234066</v>
      </c>
      <c r="Y2">
        <v>15.930477764640433</v>
      </c>
      <c r="Z2">
        <v>15.663273024296663</v>
      </c>
      <c r="AA2">
        <v>15.500396312292498</v>
      </c>
      <c r="AB2">
        <v>15.39071678134621</v>
      </c>
      <c r="AC2">
        <v>15.387827070203077</v>
      </c>
      <c r="AD2">
        <v>15.577626639005166</v>
      </c>
      <c r="AE2">
        <v>15.831522619630642</v>
      </c>
      <c r="AF2">
        <v>16.336725289469754</v>
      </c>
      <c r="AG2">
        <v>17.002192353758751</v>
      </c>
      <c r="AH2">
        <v>17.68124579896288</v>
      </c>
      <c r="AI2">
        <v>18.785307497010265</v>
      </c>
      <c r="AJ2">
        <v>20.192026830979604</v>
      </c>
      <c r="AK2">
        <v>22.176295234037912</v>
      </c>
    </row>
    <row r="3" spans="2:37" x14ac:dyDescent="0.25">
      <c r="B3" s="1" t="s">
        <v>113</v>
      </c>
      <c r="C3">
        <v>3.2808748999733299</v>
      </c>
      <c r="D3">
        <v>3.4675913576953898</v>
      </c>
      <c r="E3">
        <v>2.5340090690850898</v>
      </c>
      <c r="F3">
        <v>2.0538810349426502</v>
      </c>
      <c r="G3">
        <v>2.0538810349426502</v>
      </c>
      <c r="H3">
        <v>1.86716457722059</v>
      </c>
      <c r="I3">
        <v>1.8404907975460101</v>
      </c>
      <c r="J3">
        <v>1.89383835689517</v>
      </c>
      <c r="K3">
        <v>1.8404907975460101</v>
      </c>
      <c r="L3">
        <v>1.9471859162443299</v>
      </c>
      <c r="M3">
        <v>2.02720725526807</v>
      </c>
      <c r="N3">
        <v>2.4539877300613502</v>
      </c>
      <c r="O3">
        <v>2.9874633235529502</v>
      </c>
      <c r="P3">
        <v>3.7076553747665999</v>
      </c>
      <c r="Q3">
        <v>4.0810882902107197</v>
      </c>
      <c r="R3">
        <v>4.6412376633769004</v>
      </c>
      <c r="U3" s="1" t="s">
        <v>56</v>
      </c>
      <c r="V3">
        <v>19.933421152862792</v>
      </c>
      <c r="W3">
        <v>18.087926535407977</v>
      </c>
      <c r="X3">
        <v>16.912824794643385</v>
      </c>
      <c r="Y3">
        <v>16.044200439233816</v>
      </c>
      <c r="Z3">
        <v>15.616248494611725</v>
      </c>
      <c r="AA3">
        <v>15.41843887643978</v>
      </c>
      <c r="AB3">
        <v>15.097460460184056</v>
      </c>
      <c r="AC3">
        <v>15.140007959486439</v>
      </c>
      <c r="AD3">
        <v>15.150538860748293</v>
      </c>
      <c r="AE3">
        <v>15.335109394809979</v>
      </c>
      <c r="AF3">
        <v>15.808231403454405</v>
      </c>
      <c r="AG3">
        <v>16.292156308171677</v>
      </c>
      <c r="AH3">
        <v>17.059010563506575</v>
      </c>
      <c r="AI3">
        <v>17.952042312609827</v>
      </c>
      <c r="AJ3">
        <v>19.246628136039053</v>
      </c>
      <c r="AK3">
        <v>21.062338408501073</v>
      </c>
    </row>
    <row r="4" spans="2:37" x14ac:dyDescent="0.25">
      <c r="B4" s="1" t="s">
        <v>2</v>
      </c>
      <c r="C4">
        <v>11.054467400053699</v>
      </c>
      <c r="D4">
        <v>9.7665682854843006</v>
      </c>
      <c r="E4">
        <v>9.5250872015025507</v>
      </c>
      <c r="F4">
        <v>8.6664877917896401</v>
      </c>
      <c r="G4">
        <v>8.5055004024684706</v>
      </c>
      <c r="H4">
        <v>8.3981754762543606</v>
      </c>
      <c r="I4">
        <v>8.45183793936142</v>
      </c>
      <c r="J4">
        <v>8.3445130131472993</v>
      </c>
      <c r="K4">
        <v>8.6128253286825895</v>
      </c>
      <c r="L4">
        <v>8.9348001073249304</v>
      </c>
      <c r="M4">
        <v>9.0421250335390404</v>
      </c>
      <c r="N4">
        <v>9.3909310437349092</v>
      </c>
      <c r="O4">
        <v>9.9275556748054701</v>
      </c>
      <c r="P4">
        <v>10.839817547625399</v>
      </c>
      <c r="Q4">
        <v>12.718003756372401</v>
      </c>
      <c r="R4">
        <v>14.67668365978</v>
      </c>
      <c r="U4" s="1" t="s">
        <v>58</v>
      </c>
      <c r="V4">
        <v>19.933421152862792</v>
      </c>
      <c r="W4">
        <v>17.370869358405354</v>
      </c>
      <c r="X4">
        <v>16.38232259280403</v>
      </c>
      <c r="Y4">
        <v>15.168837148135628</v>
      </c>
      <c r="Z4">
        <v>14.634303486335748</v>
      </c>
      <c r="AA4">
        <v>14.225818379728659</v>
      </c>
      <c r="AB4">
        <v>14.092154412756804</v>
      </c>
      <c r="AC4">
        <v>14.188421255383739</v>
      </c>
      <c r="AD4">
        <v>14.335377008617893</v>
      </c>
      <c r="AE4">
        <v>14.444953499947241</v>
      </c>
      <c r="AF4">
        <v>14.736167869926467</v>
      </c>
      <c r="AG4">
        <v>15.091561764981837</v>
      </c>
      <c r="AH4">
        <v>15.83978667901836</v>
      </c>
      <c r="AI4">
        <v>16.905821804056792</v>
      </c>
      <c r="AJ4">
        <v>18.271597867492005</v>
      </c>
      <c r="AK4">
        <v>20.054353066627023</v>
      </c>
    </row>
    <row r="5" spans="2:37" x14ac:dyDescent="0.25">
      <c r="B5" s="1" t="s">
        <v>3</v>
      </c>
      <c r="C5">
        <v>21.182134260497499</v>
      </c>
      <c r="D5">
        <v>22.198448783097099</v>
      </c>
      <c r="E5">
        <v>21.904252473923499</v>
      </c>
      <c r="F5">
        <v>19.630917357582199</v>
      </c>
      <c r="G5">
        <v>19.818133190692699</v>
      </c>
      <c r="H5">
        <v>20.246055094945199</v>
      </c>
      <c r="I5">
        <v>20.406525809039898</v>
      </c>
      <c r="J5">
        <v>20.780957475260799</v>
      </c>
      <c r="K5">
        <v>21.476330569670999</v>
      </c>
      <c r="L5">
        <v>21.957742711955099</v>
      </c>
      <c r="M5">
        <v>22.679860925381099</v>
      </c>
      <c r="N5">
        <v>23.7229205669965</v>
      </c>
      <c r="O5">
        <v>24.2310778282963</v>
      </c>
      <c r="P5">
        <v>24.9531960417224</v>
      </c>
      <c r="Q5">
        <v>26.0497459213694</v>
      </c>
      <c r="R5">
        <v>27.146295801016301</v>
      </c>
    </row>
    <row r="6" spans="2:37" x14ac:dyDescent="0.25">
      <c r="B6" s="1" t="s">
        <v>46</v>
      </c>
      <c r="C6">
        <v>13.401232913428</v>
      </c>
      <c r="D6">
        <v>9.6488876976681901</v>
      </c>
      <c r="E6">
        <v>8.6303939962476601</v>
      </c>
      <c r="F6">
        <v>8.1747520771910995</v>
      </c>
      <c r="G6">
        <v>7.9335298847494</v>
      </c>
      <c r="H6">
        <v>7.6119002948271204</v>
      </c>
      <c r="I6">
        <v>7.3170731707317103</v>
      </c>
      <c r="J6">
        <v>7.2634682390779997</v>
      </c>
      <c r="K6">
        <v>7.3438756365585602</v>
      </c>
      <c r="L6">
        <v>7.3974805682122797</v>
      </c>
      <c r="M6">
        <v>7.37067810238542</v>
      </c>
      <c r="N6">
        <v>7.4778879656928403</v>
      </c>
      <c r="O6">
        <v>7.8263200214419699</v>
      </c>
      <c r="P6">
        <v>8.7912087912087902</v>
      </c>
      <c r="Q6">
        <v>10.238541945859</v>
      </c>
      <c r="R6">
        <v>13.0796033235058</v>
      </c>
    </row>
    <row r="7" spans="2:37" x14ac:dyDescent="0.25">
      <c r="B7" s="1" t="s">
        <v>63</v>
      </c>
      <c r="C7">
        <v>20.516919797495301</v>
      </c>
      <c r="D7">
        <v>19.397815081268298</v>
      </c>
      <c r="E7">
        <v>17.053024247268901</v>
      </c>
      <c r="F7">
        <v>14.8681055155875</v>
      </c>
      <c r="G7">
        <v>14.3884892086331</v>
      </c>
      <c r="H7">
        <v>13.3759658939515</v>
      </c>
      <c r="I7">
        <v>13.3759658939515</v>
      </c>
      <c r="J7">
        <v>13.562483346656</v>
      </c>
      <c r="K7">
        <v>13.9088729016787</v>
      </c>
      <c r="L7">
        <v>14.361843858246701</v>
      </c>
      <c r="M7">
        <v>14.7615241140421</v>
      </c>
      <c r="N7">
        <v>15.534239275246501</v>
      </c>
      <c r="O7">
        <v>15.987210231814499</v>
      </c>
      <c r="P7">
        <v>17.612576605382401</v>
      </c>
      <c r="Q7">
        <v>18.971489475086599</v>
      </c>
      <c r="R7">
        <v>20.730082600586201</v>
      </c>
    </row>
    <row r="8" spans="2:37" x14ac:dyDescent="0.25">
      <c r="B8" s="1" t="s">
        <v>65</v>
      </c>
      <c r="C8">
        <v>24.285332620892301</v>
      </c>
      <c r="D8">
        <v>20.3045685279188</v>
      </c>
      <c r="E8">
        <v>19.663371627037101</v>
      </c>
      <c r="F8">
        <v>19.129040876302401</v>
      </c>
      <c r="G8">
        <v>18.567993588031001</v>
      </c>
      <c r="H8">
        <v>18.7282928132514</v>
      </c>
      <c r="I8">
        <v>18.7282928132514</v>
      </c>
      <c r="J8">
        <v>18.7015762757147</v>
      </c>
      <c r="K8">
        <v>18.7817258883249</v>
      </c>
      <c r="L8">
        <v>19.422922789206499</v>
      </c>
      <c r="M8">
        <v>20.651883515896301</v>
      </c>
      <c r="N8">
        <v>22.254875768100501</v>
      </c>
      <c r="O8">
        <v>23.670852257547399</v>
      </c>
      <c r="P8">
        <v>25.808175260486198</v>
      </c>
      <c r="Q8">
        <v>28.907293614747498</v>
      </c>
      <c r="R8">
        <v>34.117018434410902</v>
      </c>
    </row>
    <row r="9" spans="2:37" x14ac:dyDescent="0.25">
      <c r="B9" s="1" t="s">
        <v>64</v>
      </c>
      <c r="C9">
        <v>50.588550026752301</v>
      </c>
      <c r="D9">
        <v>48.047084002140203</v>
      </c>
      <c r="E9">
        <v>45.050829320492198</v>
      </c>
      <c r="F9">
        <v>43.6597110754414</v>
      </c>
      <c r="G9">
        <v>42.776886035312998</v>
      </c>
      <c r="H9">
        <v>42.8036383092563</v>
      </c>
      <c r="I9">
        <v>42.589620117709998</v>
      </c>
      <c r="J9">
        <v>42.322097378277199</v>
      </c>
      <c r="K9">
        <v>42.455858747993602</v>
      </c>
      <c r="L9">
        <v>42.536115569823401</v>
      </c>
      <c r="M9">
        <v>43.579454253611601</v>
      </c>
      <c r="N9">
        <v>44.328517924023501</v>
      </c>
      <c r="O9">
        <v>45.398608881754903</v>
      </c>
      <c r="P9">
        <v>46.816479400749103</v>
      </c>
      <c r="Q9">
        <v>48.448368111289497</v>
      </c>
      <c r="R9">
        <v>49.892990904226899</v>
      </c>
    </row>
    <row r="10" spans="2:37" x14ac:dyDescent="0.25">
      <c r="B10" s="1" t="s">
        <v>66</v>
      </c>
      <c r="C10">
        <v>27.504017139796499</v>
      </c>
      <c r="D10">
        <v>25.0937332619175</v>
      </c>
      <c r="E10">
        <v>22.522763792180001</v>
      </c>
      <c r="F10">
        <v>21.853240492769199</v>
      </c>
      <c r="G10">
        <v>22.2013926084628</v>
      </c>
      <c r="H10">
        <v>21.799678628816299</v>
      </c>
      <c r="I10">
        <v>21.505088377075499</v>
      </c>
      <c r="J10">
        <v>21.0765934654526</v>
      </c>
      <c r="K10">
        <v>20.889126941617601</v>
      </c>
      <c r="L10">
        <v>20.915907873594001</v>
      </c>
      <c r="M10">
        <v>21.3711837171934</v>
      </c>
      <c r="N10">
        <v>21.719335832887001</v>
      </c>
      <c r="O10">
        <v>22.121049812533499</v>
      </c>
      <c r="P10">
        <v>23.058382431708601</v>
      </c>
      <c r="Q10">
        <v>23.915372254954502</v>
      </c>
      <c r="R10">
        <v>25.307980717728999</v>
      </c>
    </row>
    <row r="11" spans="2:37" x14ac:dyDescent="0.25">
      <c r="B11" s="1" t="s">
        <v>67</v>
      </c>
      <c r="C11">
        <v>17.606198236708501</v>
      </c>
      <c r="D11">
        <v>13.144536468073699</v>
      </c>
      <c r="E11">
        <v>13.3048356932942</v>
      </c>
      <c r="F11">
        <v>12.7437884050227</v>
      </c>
      <c r="G11">
        <v>12.129308041677801</v>
      </c>
      <c r="H11">
        <v>12.2896072668982</v>
      </c>
      <c r="I11">
        <v>11.5148276783329</v>
      </c>
      <c r="J11">
        <v>11.6751269035533</v>
      </c>
      <c r="K11">
        <v>11.888859203847201</v>
      </c>
      <c r="L11">
        <v>12.129308041677801</v>
      </c>
      <c r="M11">
        <v>12.556772642265599</v>
      </c>
      <c r="N11">
        <v>13.0109537803901</v>
      </c>
      <c r="O11">
        <v>13.5987176061982</v>
      </c>
      <c r="P11">
        <v>14.186481432006399</v>
      </c>
      <c r="Q11">
        <v>14.8543948704248</v>
      </c>
      <c r="R11">
        <v>15.8963398343575</v>
      </c>
    </row>
    <row r="12" spans="2:37" x14ac:dyDescent="0.25">
      <c r="B12" s="1" t="s">
        <v>68</v>
      </c>
      <c r="C12">
        <v>9.9144842330304606</v>
      </c>
      <c r="D12">
        <v>8.9791555318011795</v>
      </c>
      <c r="E12">
        <v>8.60502405130946</v>
      </c>
      <c r="F12">
        <v>8.5248530197755201</v>
      </c>
      <c r="G12">
        <v>8.2576162479957205</v>
      </c>
      <c r="H12">
        <v>7.8834847675040098</v>
      </c>
      <c r="I12">
        <v>8.1774452164617895</v>
      </c>
      <c r="J12">
        <v>8.2576162479957205</v>
      </c>
      <c r="K12">
        <v>8.5783003741314801</v>
      </c>
      <c r="L12">
        <v>8.7119187600213799</v>
      </c>
      <c r="M12">
        <v>9.3265633351149102</v>
      </c>
      <c r="N12">
        <v>10.1282736504543</v>
      </c>
      <c r="O12">
        <v>11.063602351683601</v>
      </c>
      <c r="P12">
        <v>12.0791020844468</v>
      </c>
      <c r="Q12">
        <v>13.735970069481599</v>
      </c>
      <c r="R12">
        <v>16.2747194013896</v>
      </c>
    </row>
    <row r="13" spans="2:37" x14ac:dyDescent="0.25">
      <c r="B13" s="1" t="s">
        <v>4</v>
      </c>
      <c r="C13">
        <f>AVERAGE(C3:C12)</f>
        <v>19.933421152862792</v>
      </c>
      <c r="D13">
        <f t="shared" ref="D13:R13" si="0">AVERAGE(D3:D12)</f>
        <v>18.004838899706463</v>
      </c>
      <c r="E13">
        <f t="shared" si="0"/>
        <v>16.879359147234066</v>
      </c>
      <c r="F13">
        <f t="shared" si="0"/>
        <v>15.930477764640433</v>
      </c>
      <c r="G13">
        <f t="shared" si="0"/>
        <v>15.663273024296663</v>
      </c>
      <c r="H13">
        <f t="shared" si="0"/>
        <v>15.500396312292498</v>
      </c>
      <c r="I13">
        <f t="shared" si="0"/>
        <v>15.39071678134621</v>
      </c>
      <c r="J13">
        <f t="shared" si="0"/>
        <v>15.387827070203077</v>
      </c>
      <c r="K13">
        <f t="shared" si="0"/>
        <v>15.577626639005166</v>
      </c>
      <c r="L13">
        <f t="shared" si="0"/>
        <v>15.831522619630642</v>
      </c>
      <c r="M13">
        <f t="shared" si="0"/>
        <v>16.336725289469754</v>
      </c>
      <c r="N13">
        <f t="shared" si="0"/>
        <v>17.002192353758751</v>
      </c>
      <c r="O13">
        <f t="shared" si="0"/>
        <v>17.68124579896288</v>
      </c>
      <c r="P13">
        <f t="shared" si="0"/>
        <v>18.785307497010265</v>
      </c>
      <c r="Q13">
        <f t="shared" si="0"/>
        <v>20.192026830979604</v>
      </c>
      <c r="R13">
        <f t="shared" si="0"/>
        <v>22.176295234037912</v>
      </c>
    </row>
    <row r="14" spans="2:37" x14ac:dyDescent="0.25">
      <c r="B14" s="1" t="s">
        <v>114</v>
      </c>
      <c r="C14">
        <f>STDEV(C3:C12)/SQRT(10)</f>
        <v>4.1129840499201666</v>
      </c>
      <c r="D14">
        <f t="shared" ref="D14:R14" si="1">STDEV(D3:D12)/SQRT(10)</f>
        <v>3.9884729829555421</v>
      </c>
      <c r="E14">
        <f t="shared" si="1"/>
        <v>3.7530311241414118</v>
      </c>
      <c r="F14">
        <f t="shared" si="1"/>
        <v>3.6507491275294788</v>
      </c>
      <c r="G14">
        <f t="shared" si="1"/>
        <v>3.6036265769610276</v>
      </c>
      <c r="H14">
        <f t="shared" si="1"/>
        <v>3.6354171463097011</v>
      </c>
      <c r="I14">
        <f t="shared" si="1"/>
        <v>3.6232536724997511</v>
      </c>
      <c r="J14">
        <f t="shared" si="1"/>
        <v>3.5955851151328595</v>
      </c>
      <c r="K14">
        <f t="shared" si="1"/>
        <v>3.5995473221695047</v>
      </c>
      <c r="L14">
        <f t="shared" si="1"/>
        <v>3.6016088161855682</v>
      </c>
      <c r="M14">
        <f t="shared" si="1"/>
        <v>3.6978119447696285</v>
      </c>
      <c r="N14">
        <f t="shared" si="1"/>
        <v>3.752581249473729</v>
      </c>
      <c r="O14">
        <f t="shared" si="1"/>
        <v>3.8052832788152799</v>
      </c>
      <c r="P14">
        <f t="shared" si="1"/>
        <v>3.8718577099803393</v>
      </c>
      <c r="Q14">
        <f t="shared" si="1"/>
        <v>3.956301288919307</v>
      </c>
      <c r="R14">
        <f t="shared" si="1"/>
        <v>4.0388868634593873</v>
      </c>
    </row>
    <row r="15" spans="2:37" x14ac:dyDescent="0.25">
      <c r="C15" s="111" t="s">
        <v>56</v>
      </c>
      <c r="D15" s="112"/>
      <c r="E15" s="112"/>
      <c r="F15" s="112"/>
      <c r="G15" s="112"/>
      <c r="H15" s="112"/>
      <c r="I15" s="112"/>
      <c r="J15" s="112"/>
      <c r="K15" s="112"/>
      <c r="L15" s="112"/>
      <c r="M15" s="112"/>
      <c r="N15" s="112"/>
      <c r="O15" s="112"/>
      <c r="P15" s="112"/>
      <c r="Q15" s="112"/>
      <c r="R15" s="113"/>
    </row>
    <row r="16" spans="2:37" x14ac:dyDescent="0.25">
      <c r="B16" s="1" t="s">
        <v>113</v>
      </c>
      <c r="C16">
        <v>3.2808748999733299</v>
      </c>
      <c r="D16">
        <v>3.5742864763937101</v>
      </c>
      <c r="E16">
        <v>2.69405174713257</v>
      </c>
      <c r="F16">
        <v>2.2405974926647101</v>
      </c>
      <c r="G16">
        <v>2.0805548146172299</v>
      </c>
      <c r="H16">
        <v>1.8138170178714299</v>
      </c>
      <c r="I16">
        <v>1.4403841024273101</v>
      </c>
      <c r="J16">
        <v>1.5470792211256299</v>
      </c>
      <c r="K16">
        <v>1.5737530008002101</v>
      </c>
      <c r="L16">
        <v>1.5737530008002101</v>
      </c>
      <c r="M16">
        <v>1.8404907975460101</v>
      </c>
      <c r="N16">
        <v>2.0538810349426502</v>
      </c>
      <c r="O16">
        <v>2.5873566284342502</v>
      </c>
      <c r="P16">
        <v>3.2008535609495898</v>
      </c>
      <c r="Q16">
        <v>3.9477193918378202</v>
      </c>
      <c r="R16">
        <v>5.9749266471059004</v>
      </c>
    </row>
    <row r="17" spans="2:18" x14ac:dyDescent="0.25">
      <c r="B17" s="1" t="s">
        <v>2</v>
      </c>
      <c r="C17">
        <v>11.054467400053699</v>
      </c>
      <c r="D17">
        <v>9.6592433592701905</v>
      </c>
      <c r="E17">
        <v>9.3909310437349092</v>
      </c>
      <c r="F17">
        <v>9.3372685806278497</v>
      </c>
      <c r="G17">
        <v>9.31043734907432</v>
      </c>
      <c r="H17">
        <v>9.3372685806278497</v>
      </c>
      <c r="I17">
        <v>8.9884625704319792</v>
      </c>
      <c r="J17">
        <v>8.8811376442178709</v>
      </c>
      <c r="K17">
        <v>9.0152938019855107</v>
      </c>
      <c r="L17">
        <v>9.4177622752884407</v>
      </c>
      <c r="M17">
        <v>9.7665682854843006</v>
      </c>
      <c r="N17">
        <v>10.3836866112155</v>
      </c>
      <c r="O17">
        <v>11.081298631607201</v>
      </c>
      <c r="P17">
        <v>12.5301851354977</v>
      </c>
      <c r="Q17">
        <v>14.649852428226501</v>
      </c>
      <c r="R17">
        <v>17.064663268044001</v>
      </c>
    </row>
    <row r="18" spans="2:18" x14ac:dyDescent="0.25">
      <c r="B18" s="1" t="s">
        <v>3</v>
      </c>
      <c r="C18">
        <v>21.182134260497499</v>
      </c>
      <c r="D18">
        <v>20.112329499866298</v>
      </c>
      <c r="E18">
        <v>19.657662476597999</v>
      </c>
      <c r="F18">
        <v>20.165819737897799</v>
      </c>
      <c r="G18">
        <v>20.326290451992499</v>
      </c>
      <c r="H18">
        <v>20.780957475260799</v>
      </c>
      <c r="I18">
        <v>21.075153784434299</v>
      </c>
      <c r="J18">
        <v>21.315859855576399</v>
      </c>
      <c r="K18">
        <v>21.663546402781499</v>
      </c>
      <c r="L18">
        <v>22.332174378175999</v>
      </c>
      <c r="M18">
        <v>23.1880181866809</v>
      </c>
      <c r="N18">
        <v>23.5891949719176</v>
      </c>
      <c r="O18">
        <v>24.3113131853437</v>
      </c>
      <c r="P18">
        <v>25.1136667558171</v>
      </c>
      <c r="Q18">
        <v>27.280021396095201</v>
      </c>
      <c r="R18">
        <v>28.403316394758001</v>
      </c>
    </row>
    <row r="19" spans="2:18" x14ac:dyDescent="0.25">
      <c r="B19" s="1" t="s">
        <v>46</v>
      </c>
      <c r="C19">
        <v>13.401232913428</v>
      </c>
      <c r="D19">
        <v>9.9169123559367502</v>
      </c>
      <c r="E19">
        <v>9.5148753685339091</v>
      </c>
      <c r="F19">
        <v>8.8180112570356499</v>
      </c>
      <c r="G19">
        <v>7.7995175556151199</v>
      </c>
      <c r="H19">
        <v>7.3974805682122797</v>
      </c>
      <c r="I19">
        <v>6.94183864915572</v>
      </c>
      <c r="J19">
        <v>6.6202090592334502</v>
      </c>
      <c r="K19">
        <v>6.5129991959260298</v>
      </c>
      <c r="L19">
        <v>6.37898686679174</v>
      </c>
      <c r="M19">
        <v>6.2717770034843197</v>
      </c>
      <c r="N19">
        <v>6.2985794693111803</v>
      </c>
      <c r="O19">
        <v>6.4593942642723103</v>
      </c>
      <c r="P19">
        <v>6.4057893326185997</v>
      </c>
      <c r="Q19">
        <v>7.1830608415974302</v>
      </c>
      <c r="R19">
        <v>8.9520235861699309</v>
      </c>
    </row>
    <row r="20" spans="2:18" x14ac:dyDescent="0.25">
      <c r="B20" s="1" t="s">
        <v>63</v>
      </c>
      <c r="C20">
        <v>20.516919797495301</v>
      </c>
      <c r="D20">
        <v>18.678390620836701</v>
      </c>
      <c r="E20">
        <v>14.921396216360201</v>
      </c>
      <c r="F20">
        <v>13.5358379962697</v>
      </c>
      <c r="G20">
        <v>12.6032507327471</v>
      </c>
      <c r="H20">
        <v>12.2835065281108</v>
      </c>
      <c r="I20">
        <v>12.070343725020001</v>
      </c>
      <c r="J20">
        <v>12.150279776179101</v>
      </c>
      <c r="K20">
        <v>12.3101518784972</v>
      </c>
      <c r="L20">
        <v>12.443378630429001</v>
      </c>
      <c r="M20">
        <v>13.056221689315199</v>
      </c>
      <c r="N20">
        <v>13.7223554489742</v>
      </c>
      <c r="O20">
        <v>15.427657873701</v>
      </c>
      <c r="P20">
        <v>16.413535837996299</v>
      </c>
      <c r="Q20">
        <v>17.639221955768701</v>
      </c>
      <c r="R20">
        <v>19.637623234745501</v>
      </c>
    </row>
    <row r="21" spans="2:18" x14ac:dyDescent="0.25">
      <c r="B21" s="1" t="s">
        <v>65</v>
      </c>
      <c r="C21">
        <v>24.285332620892301</v>
      </c>
      <c r="D21">
        <v>21.239647341704501</v>
      </c>
      <c r="E21">
        <v>19.930537002404499</v>
      </c>
      <c r="F21">
        <v>18.1939620625167</v>
      </c>
      <c r="G21">
        <v>18.3008282126636</v>
      </c>
      <c r="H21">
        <v>18.033662837296301</v>
      </c>
      <c r="I21">
        <v>17.980229762222798</v>
      </c>
      <c r="J21">
        <v>18.006946299759601</v>
      </c>
      <c r="K21">
        <v>18.140528987443201</v>
      </c>
      <c r="L21">
        <v>18.354261287737099</v>
      </c>
      <c r="M21">
        <v>19.129040876302401</v>
      </c>
      <c r="N21">
        <v>20.064119690088202</v>
      </c>
      <c r="O21">
        <v>22.014426930269799</v>
      </c>
      <c r="P21">
        <v>23.804434945231101</v>
      </c>
      <c r="Q21">
        <v>25.380710659898501</v>
      </c>
      <c r="R21">
        <v>28.720277851990399</v>
      </c>
    </row>
    <row r="22" spans="2:18" x14ac:dyDescent="0.25">
      <c r="B22" s="1" t="s">
        <v>64</v>
      </c>
      <c r="C22">
        <v>50.588550026752301</v>
      </c>
      <c r="D22">
        <v>47.191011235955102</v>
      </c>
      <c r="E22">
        <v>44.435527019796702</v>
      </c>
      <c r="F22">
        <v>41.3857677902622</v>
      </c>
      <c r="G22">
        <v>40.288924558587503</v>
      </c>
      <c r="H22">
        <v>39.513108614232202</v>
      </c>
      <c r="I22">
        <v>38.202247191011203</v>
      </c>
      <c r="J22">
        <v>38.416265382557498</v>
      </c>
      <c r="K22">
        <v>38.389513108614203</v>
      </c>
      <c r="L22">
        <v>38.710540395933698</v>
      </c>
      <c r="M22">
        <v>39.192081326912799</v>
      </c>
      <c r="N22">
        <v>39.513108614232202</v>
      </c>
      <c r="O22">
        <v>39.994649545211303</v>
      </c>
      <c r="P22">
        <v>41.332263242375603</v>
      </c>
      <c r="Q22">
        <v>42.001070090957697</v>
      </c>
      <c r="R22">
        <v>43.204922418405602</v>
      </c>
    </row>
    <row r="23" spans="2:18" x14ac:dyDescent="0.25">
      <c r="B23" s="1" t="s">
        <v>66</v>
      </c>
      <c r="C23">
        <v>27.504017139796499</v>
      </c>
      <c r="D23">
        <v>26.700589180503499</v>
      </c>
      <c r="E23">
        <v>26.4595607927156</v>
      </c>
      <c r="F23">
        <v>25.7096946973755</v>
      </c>
      <c r="G23">
        <v>24.477771826459598</v>
      </c>
      <c r="H23">
        <v>24.236743438671699</v>
      </c>
      <c r="I23">
        <v>24.0492769148366</v>
      </c>
      <c r="J23">
        <v>23.7814675950723</v>
      </c>
      <c r="K23">
        <v>23.085163363685101</v>
      </c>
      <c r="L23">
        <v>23.165506159614399</v>
      </c>
      <c r="M23">
        <v>23.835029459025201</v>
      </c>
      <c r="N23">
        <v>24.6384574183182</v>
      </c>
      <c r="O23">
        <v>25.1472951258704</v>
      </c>
      <c r="P23">
        <v>25.816818425281198</v>
      </c>
      <c r="Q23">
        <v>27.691483663631502</v>
      </c>
      <c r="R23">
        <v>30.208891269416199</v>
      </c>
    </row>
    <row r="24" spans="2:18" x14ac:dyDescent="0.25">
      <c r="B24" s="1" t="s">
        <v>67</v>
      </c>
      <c r="C24">
        <v>17.606198236708501</v>
      </c>
      <c r="D24">
        <v>14.7475287202779</v>
      </c>
      <c r="E24">
        <v>13.091103393000299</v>
      </c>
      <c r="F24">
        <v>12.022441891530899</v>
      </c>
      <c r="G24">
        <v>11.888859203847201</v>
      </c>
      <c r="H24">
        <v>11.888859203847201</v>
      </c>
      <c r="I24">
        <v>11.808709591236999</v>
      </c>
      <c r="J24">
        <v>12.3163238044349</v>
      </c>
      <c r="K24">
        <v>12.369756879508399</v>
      </c>
      <c r="L24">
        <v>12.556772642265599</v>
      </c>
      <c r="M24">
        <v>12.850654555169699</v>
      </c>
      <c r="N24">
        <v>13.091103393000299</v>
      </c>
      <c r="O24">
        <v>13.3582687683676</v>
      </c>
      <c r="P24">
        <v>13.438418380977801</v>
      </c>
      <c r="Q24">
        <v>14.2666310446166</v>
      </c>
      <c r="R24">
        <v>14.8811114079615</v>
      </c>
    </row>
    <row r="25" spans="2:18" x14ac:dyDescent="0.25">
      <c r="B25" s="1" t="s">
        <v>68</v>
      </c>
      <c r="C25">
        <v>9.9144842330304606</v>
      </c>
      <c r="D25">
        <v>9.0593265633351105</v>
      </c>
      <c r="E25">
        <v>9.0326028861571395</v>
      </c>
      <c r="F25">
        <v>9.0326028861571395</v>
      </c>
      <c r="G25">
        <v>9.0860502405130905</v>
      </c>
      <c r="H25">
        <v>8.8989845002672396</v>
      </c>
      <c r="I25">
        <v>8.4179583110636003</v>
      </c>
      <c r="J25">
        <v>8.3645109567076403</v>
      </c>
      <c r="K25">
        <v>8.4446819882415802</v>
      </c>
      <c r="L25">
        <v>8.4179583110636003</v>
      </c>
      <c r="M25">
        <v>8.9524318546231996</v>
      </c>
      <c r="N25">
        <v>9.5670764297167299</v>
      </c>
      <c r="O25">
        <v>10.208444681988199</v>
      </c>
      <c r="P25">
        <v>11.4644575093533</v>
      </c>
      <c r="Q25">
        <v>12.4265098877606</v>
      </c>
      <c r="R25">
        <v>13.5756280064137</v>
      </c>
    </row>
    <row r="26" spans="2:18" x14ac:dyDescent="0.25">
      <c r="B26" s="1" t="s">
        <v>4</v>
      </c>
      <c r="C26">
        <f>AVERAGE(C16:C25)</f>
        <v>19.933421152862792</v>
      </c>
      <c r="D26">
        <f t="shared" ref="D26:R26" si="2">AVERAGE(D16:D25)</f>
        <v>18.087926535407977</v>
      </c>
      <c r="E26">
        <f t="shared" si="2"/>
        <v>16.912824794643385</v>
      </c>
      <c r="F26">
        <f t="shared" si="2"/>
        <v>16.044200439233816</v>
      </c>
      <c r="G26">
        <f t="shared" si="2"/>
        <v>15.616248494611725</v>
      </c>
      <c r="H26">
        <f t="shared" si="2"/>
        <v>15.41843887643978</v>
      </c>
      <c r="I26">
        <f t="shared" si="2"/>
        <v>15.097460460184056</v>
      </c>
      <c r="J26">
        <f t="shared" si="2"/>
        <v>15.140007959486439</v>
      </c>
      <c r="K26">
        <f t="shared" si="2"/>
        <v>15.150538860748293</v>
      </c>
      <c r="L26">
        <f t="shared" si="2"/>
        <v>15.335109394809979</v>
      </c>
      <c r="M26">
        <f t="shared" si="2"/>
        <v>15.808231403454405</v>
      </c>
      <c r="N26">
        <f t="shared" si="2"/>
        <v>16.292156308171677</v>
      </c>
      <c r="O26">
        <f t="shared" si="2"/>
        <v>17.059010563506575</v>
      </c>
      <c r="P26">
        <f t="shared" si="2"/>
        <v>17.952042312609827</v>
      </c>
      <c r="Q26">
        <f t="shared" si="2"/>
        <v>19.246628136039053</v>
      </c>
      <c r="R26">
        <f t="shared" si="2"/>
        <v>21.062338408501073</v>
      </c>
    </row>
    <row r="27" spans="2:18" x14ac:dyDescent="0.25">
      <c r="B27" s="1" t="s">
        <v>114</v>
      </c>
      <c r="C27">
        <f>STDEV(C16:C25)/SQRT(10)</f>
        <v>4.1129840499201666</v>
      </c>
      <c r="D27">
        <f t="shared" ref="D27:R27" si="3">STDEV(D16:D25)/SQRT(10)</f>
        <v>3.9110605151025308</v>
      </c>
      <c r="E27">
        <f t="shared" si="3"/>
        <v>3.7408129163020618</v>
      </c>
      <c r="F27">
        <f t="shared" si="3"/>
        <v>3.5223022132122206</v>
      </c>
      <c r="G27">
        <f t="shared" si="3"/>
        <v>3.4421466481637819</v>
      </c>
      <c r="H27">
        <f t="shared" si="3"/>
        <v>3.407675594781268</v>
      </c>
      <c r="I27">
        <f t="shared" si="3"/>
        <v>3.3548541746614222</v>
      </c>
      <c r="J27">
        <f t="shared" si="3"/>
        <v>3.3700752306313899</v>
      </c>
      <c r="K27">
        <f t="shared" si="3"/>
        <v>3.3527998233746654</v>
      </c>
      <c r="L27">
        <f t="shared" si="3"/>
        <v>3.390067818116929</v>
      </c>
      <c r="M27">
        <f t="shared" si="3"/>
        <v>3.4360655664263149</v>
      </c>
      <c r="N27">
        <f t="shared" si="3"/>
        <v>3.4575766076189742</v>
      </c>
      <c r="O27">
        <f t="shared" si="3"/>
        <v>3.4791708062660627</v>
      </c>
      <c r="P27">
        <f t="shared" si="3"/>
        <v>3.5577262100035312</v>
      </c>
      <c r="Q27">
        <f t="shared" si="3"/>
        <v>3.599162463314991</v>
      </c>
      <c r="R27">
        <f t="shared" si="3"/>
        <v>3.6102428183553767</v>
      </c>
    </row>
    <row r="28" spans="2:18" x14ac:dyDescent="0.25">
      <c r="C28" s="111" t="s">
        <v>58</v>
      </c>
      <c r="D28" s="112"/>
      <c r="E28" s="112"/>
      <c r="F28" s="112"/>
      <c r="G28" s="112"/>
      <c r="H28" s="112"/>
      <c r="I28" s="112"/>
      <c r="J28" s="112"/>
      <c r="K28" s="112"/>
      <c r="L28" s="112"/>
      <c r="M28" s="112"/>
      <c r="N28" s="112"/>
      <c r="O28" s="112"/>
      <c r="P28" s="112"/>
      <c r="Q28" s="112"/>
      <c r="R28" s="113"/>
    </row>
    <row r="29" spans="2:18" x14ac:dyDescent="0.25">
      <c r="B29" s="1" t="s">
        <v>113</v>
      </c>
      <c r="C29">
        <v>3.2808748999733299</v>
      </c>
      <c r="D29">
        <v>3.5742864763937101</v>
      </c>
      <c r="E29">
        <v>2.69405174713257</v>
      </c>
      <c r="F29">
        <v>2.2405974926647101</v>
      </c>
      <c r="G29">
        <v>2.0805548146172299</v>
      </c>
      <c r="H29">
        <v>1.8138170178714299</v>
      </c>
      <c r="I29">
        <v>1.4403841024273101</v>
      </c>
      <c r="J29">
        <v>1.5470792211256299</v>
      </c>
      <c r="K29">
        <v>1.5737530008002101</v>
      </c>
      <c r="L29">
        <v>1.5737530008002101</v>
      </c>
      <c r="M29">
        <v>1.8404907975460101</v>
      </c>
      <c r="N29">
        <v>2.0538810349426502</v>
      </c>
      <c r="O29">
        <v>2.5873566284342502</v>
      </c>
      <c r="P29">
        <v>3.2008535609495898</v>
      </c>
      <c r="Q29">
        <v>3.9477193918378202</v>
      </c>
      <c r="R29">
        <v>5.9749266471059004</v>
      </c>
    </row>
    <row r="30" spans="2:18" x14ac:dyDescent="0.25">
      <c r="B30" s="1" t="s">
        <v>2</v>
      </c>
      <c r="C30">
        <v>11.054467400053699</v>
      </c>
      <c r="D30">
        <v>9.6592433592701905</v>
      </c>
      <c r="E30">
        <v>9.0689562650925701</v>
      </c>
      <c r="F30">
        <v>8.3981754762543606</v>
      </c>
      <c r="G30">
        <v>8.45183793936142</v>
      </c>
      <c r="H30">
        <v>8.1835256238261298</v>
      </c>
      <c r="I30">
        <v>7.9152133082908502</v>
      </c>
      <c r="J30">
        <v>8.1298631607190792</v>
      </c>
      <c r="K30">
        <v>8.04936946605849</v>
      </c>
      <c r="L30">
        <v>8.0762006976120198</v>
      </c>
      <c r="M30">
        <v>8.1835256238261298</v>
      </c>
      <c r="N30">
        <v>8.3176817815937802</v>
      </c>
      <c r="O30">
        <v>8.7201502548966996</v>
      </c>
      <c r="P30">
        <v>9.2567748859672694</v>
      </c>
      <c r="Q30">
        <v>10.437349074322499</v>
      </c>
      <c r="R30">
        <v>12.5033539039442</v>
      </c>
    </row>
    <row r="31" spans="2:18" x14ac:dyDescent="0.25">
      <c r="B31" s="1" t="s">
        <v>3</v>
      </c>
      <c r="C31">
        <v>21.182134260497499</v>
      </c>
      <c r="D31">
        <v>20.566996523134499</v>
      </c>
      <c r="E31">
        <v>19.657662476597999</v>
      </c>
      <c r="F31">
        <v>19.925113666755799</v>
      </c>
      <c r="G31">
        <v>19.202995453329802</v>
      </c>
      <c r="H31">
        <v>19.336721048408702</v>
      </c>
      <c r="I31">
        <v>19.630917357582199</v>
      </c>
      <c r="J31">
        <v>19.871623428724298</v>
      </c>
      <c r="K31">
        <v>20.861192832308099</v>
      </c>
      <c r="L31">
        <v>21.182134260497499</v>
      </c>
      <c r="M31">
        <v>21.476330569670999</v>
      </c>
      <c r="N31">
        <v>22.332174378175999</v>
      </c>
      <c r="O31">
        <v>23.401979138807199</v>
      </c>
      <c r="P31">
        <v>24.391548542391</v>
      </c>
      <c r="Q31">
        <v>25.5415886600695</v>
      </c>
      <c r="R31">
        <v>26.611393420700701</v>
      </c>
    </row>
    <row r="32" spans="2:18" x14ac:dyDescent="0.25">
      <c r="B32" s="1" t="s">
        <v>46</v>
      </c>
      <c r="C32">
        <v>13.401232913428</v>
      </c>
      <c r="D32">
        <v>9.6488876976681901</v>
      </c>
      <c r="E32">
        <v>8.97882605199678</v>
      </c>
      <c r="F32">
        <v>7.8263200214419699</v>
      </c>
      <c r="G32">
        <v>7.37067810238542</v>
      </c>
      <c r="H32">
        <v>7.2634682390779997</v>
      </c>
      <c r="I32">
        <v>7.1562583757705696</v>
      </c>
      <c r="J32">
        <v>7.1294559099437196</v>
      </c>
      <c r="K32">
        <v>6.9686411149825798</v>
      </c>
      <c r="L32">
        <v>6.8882337175020103</v>
      </c>
      <c r="M32">
        <v>7.0490485124631501</v>
      </c>
      <c r="N32">
        <v>7.1026534441168598</v>
      </c>
      <c r="O32">
        <v>7.37067810238542</v>
      </c>
      <c r="P32">
        <v>7.7727150897882602</v>
      </c>
      <c r="Q32">
        <v>8.4159742696328106</v>
      </c>
      <c r="R32">
        <v>9.38086303939963</v>
      </c>
    </row>
    <row r="33" spans="2:18" x14ac:dyDescent="0.25">
      <c r="B33" s="1" t="s">
        <v>63</v>
      </c>
      <c r="C33">
        <v>20.516919797495301</v>
      </c>
      <c r="D33">
        <v>18.252065014654899</v>
      </c>
      <c r="E33">
        <v>16.2270183852918</v>
      </c>
      <c r="F33">
        <v>12.976285638156099</v>
      </c>
      <c r="G33">
        <v>12.070343725020001</v>
      </c>
      <c r="H33">
        <v>9.8854249933386598</v>
      </c>
      <c r="I33">
        <v>9.9120703437250199</v>
      </c>
      <c r="J33">
        <v>9.7521982414068802</v>
      </c>
      <c r="K33">
        <v>9.7788435917932297</v>
      </c>
      <c r="L33">
        <v>9.8854249933386598</v>
      </c>
      <c r="M33">
        <v>10.684785504929399</v>
      </c>
      <c r="N33">
        <v>11.3775646149747</v>
      </c>
      <c r="O33">
        <v>12.2035704769518</v>
      </c>
      <c r="P33">
        <v>13.988808952837701</v>
      </c>
      <c r="Q33">
        <v>15.800692779109999</v>
      </c>
      <c r="R33">
        <v>18.092192912336799</v>
      </c>
    </row>
    <row r="34" spans="2:18" x14ac:dyDescent="0.25">
      <c r="B34" s="1" t="s">
        <v>65</v>
      </c>
      <c r="C34">
        <v>24.285332620892301</v>
      </c>
      <c r="D34">
        <v>20.3045685279188</v>
      </c>
      <c r="E34">
        <v>19.182473951375901</v>
      </c>
      <c r="F34">
        <v>18.327544750200399</v>
      </c>
      <c r="G34">
        <v>17.1253005610473</v>
      </c>
      <c r="H34">
        <v>17.258883248730999</v>
      </c>
      <c r="I34">
        <v>16.6444028853861</v>
      </c>
      <c r="J34">
        <v>17.472615549024798</v>
      </c>
      <c r="K34">
        <v>17.900080149612599</v>
      </c>
      <c r="L34">
        <v>18.140528987443201</v>
      </c>
      <c r="M34">
        <v>18.2473951375902</v>
      </c>
      <c r="N34">
        <v>18.487843975420802</v>
      </c>
      <c r="O34">
        <v>21.3465134918515</v>
      </c>
      <c r="P34">
        <v>25.621159497729099</v>
      </c>
      <c r="Q34">
        <v>30.349986641731199</v>
      </c>
      <c r="R34">
        <v>35.666577611541499</v>
      </c>
    </row>
    <row r="35" spans="2:18" x14ac:dyDescent="0.25">
      <c r="B35" s="1" t="s">
        <v>64</v>
      </c>
      <c r="C35">
        <v>50.588550026752301</v>
      </c>
      <c r="D35">
        <v>47.458533975387901</v>
      </c>
      <c r="E35">
        <v>44.489031567683298</v>
      </c>
      <c r="F35">
        <v>41.332263242375603</v>
      </c>
      <c r="G35">
        <v>40.262172284644201</v>
      </c>
      <c r="H35">
        <v>39.432851792402403</v>
      </c>
      <c r="I35">
        <v>39.031567683253101</v>
      </c>
      <c r="J35">
        <v>38.764044943820203</v>
      </c>
      <c r="K35">
        <v>39.004815409309799</v>
      </c>
      <c r="L35">
        <v>39.272338148742598</v>
      </c>
      <c r="M35">
        <v>39.807383627608303</v>
      </c>
      <c r="N35">
        <v>40.315676832530798</v>
      </c>
      <c r="O35">
        <v>40.770465489566597</v>
      </c>
      <c r="P35">
        <v>41.3857677902622</v>
      </c>
      <c r="Q35">
        <v>42.750133761369703</v>
      </c>
      <c r="R35">
        <v>44.194756554307098</v>
      </c>
    </row>
    <row r="36" spans="2:18" x14ac:dyDescent="0.25">
      <c r="B36" s="1" t="s">
        <v>66</v>
      </c>
      <c r="C36">
        <v>27.504017139796499</v>
      </c>
      <c r="D36">
        <v>21.826459560792699</v>
      </c>
      <c r="E36">
        <v>22.870915907873599</v>
      </c>
      <c r="F36">
        <v>20.996250669523299</v>
      </c>
      <c r="G36">
        <v>20.487412961971099</v>
      </c>
      <c r="H36">
        <v>20.085698982324601</v>
      </c>
      <c r="I36">
        <v>20.2463845741832</v>
      </c>
      <c r="J36">
        <v>20.192822710230299</v>
      </c>
      <c r="K36">
        <v>20.085698982324601</v>
      </c>
      <c r="L36">
        <v>20.112479914301002</v>
      </c>
      <c r="M36">
        <v>20.326727370112501</v>
      </c>
      <c r="N36">
        <v>20.487412961971099</v>
      </c>
      <c r="O36">
        <v>20.5409748259239</v>
      </c>
      <c r="P36">
        <v>20.728441349758999</v>
      </c>
      <c r="Q36">
        <v>21.210498125334802</v>
      </c>
      <c r="R36">
        <v>21.853240492769199</v>
      </c>
    </row>
    <row r="37" spans="2:18" x14ac:dyDescent="0.25">
      <c r="B37" s="1" t="s">
        <v>67</v>
      </c>
      <c r="C37">
        <v>17.606198236708501</v>
      </c>
      <c r="D37">
        <v>13.144536468073699</v>
      </c>
      <c r="E37">
        <v>11.6484103660166</v>
      </c>
      <c r="F37">
        <v>10.499599251936999</v>
      </c>
      <c r="G37">
        <v>10.312583489179801</v>
      </c>
      <c r="H37">
        <v>10.259150414106299</v>
      </c>
      <c r="I37">
        <v>10.259150414106299</v>
      </c>
      <c r="J37">
        <v>10.285866951643101</v>
      </c>
      <c r="K37">
        <v>10.39273310179</v>
      </c>
      <c r="L37">
        <v>10.39273310179</v>
      </c>
      <c r="M37">
        <v>10.499599251936999</v>
      </c>
      <c r="N37">
        <v>10.793481164840999</v>
      </c>
      <c r="O37">
        <v>10.9804969275982</v>
      </c>
      <c r="P37">
        <v>11.1407961528186</v>
      </c>
      <c r="Q37">
        <v>11.4613946032594</v>
      </c>
      <c r="R37">
        <v>11.7819930537002</v>
      </c>
    </row>
    <row r="38" spans="2:18" x14ac:dyDescent="0.25">
      <c r="B38" s="1" t="s">
        <v>68</v>
      </c>
      <c r="C38">
        <v>9.9144842330304606</v>
      </c>
      <c r="D38">
        <v>9.2731159807589503</v>
      </c>
      <c r="E38">
        <v>9.0058792089791595</v>
      </c>
      <c r="F38">
        <v>9.1662212720470304</v>
      </c>
      <c r="G38">
        <v>8.9791555318011795</v>
      </c>
      <c r="H38">
        <v>8.7386424371993598</v>
      </c>
      <c r="I38">
        <v>8.6851950828433999</v>
      </c>
      <c r="J38">
        <v>8.7386424371993598</v>
      </c>
      <c r="K38">
        <v>8.7386424371993598</v>
      </c>
      <c r="L38">
        <v>8.9257081774452196</v>
      </c>
      <c r="M38">
        <v>9.2463923035809703</v>
      </c>
      <c r="N38">
        <v>9.6472474612506698</v>
      </c>
      <c r="O38">
        <v>10.475681453768001</v>
      </c>
      <c r="P38">
        <v>11.571352218065201</v>
      </c>
      <c r="Q38">
        <v>12.8006413682523</v>
      </c>
      <c r="R38">
        <v>14.484233030465001</v>
      </c>
    </row>
    <row r="39" spans="2:18" x14ac:dyDescent="0.25">
      <c r="B39" s="1" t="s">
        <v>4</v>
      </c>
      <c r="C39">
        <f t="shared" ref="C39:R39" si="4">AVERAGE(C29:C38)</f>
        <v>19.933421152862792</v>
      </c>
      <c r="D39">
        <f t="shared" si="4"/>
        <v>17.370869358405354</v>
      </c>
      <c r="E39">
        <f t="shared" si="4"/>
        <v>16.38232259280403</v>
      </c>
      <c r="F39">
        <f t="shared" si="4"/>
        <v>15.168837148135628</v>
      </c>
      <c r="G39">
        <f t="shared" si="4"/>
        <v>14.634303486335748</v>
      </c>
      <c r="H39">
        <f t="shared" si="4"/>
        <v>14.225818379728659</v>
      </c>
      <c r="I39">
        <f t="shared" si="4"/>
        <v>14.092154412756804</v>
      </c>
      <c r="J39">
        <f t="shared" si="4"/>
        <v>14.188421255383739</v>
      </c>
      <c r="K39">
        <f t="shared" si="4"/>
        <v>14.335377008617893</v>
      </c>
      <c r="L39">
        <f t="shared" si="4"/>
        <v>14.444953499947241</v>
      </c>
      <c r="M39">
        <f t="shared" si="4"/>
        <v>14.736167869926467</v>
      </c>
      <c r="N39">
        <f t="shared" si="4"/>
        <v>15.091561764981837</v>
      </c>
      <c r="O39">
        <f t="shared" si="4"/>
        <v>15.83978667901836</v>
      </c>
      <c r="P39">
        <f t="shared" si="4"/>
        <v>16.905821804056792</v>
      </c>
      <c r="Q39">
        <f t="shared" si="4"/>
        <v>18.271597867492005</v>
      </c>
      <c r="R39">
        <f t="shared" si="4"/>
        <v>20.054353066627023</v>
      </c>
    </row>
    <row r="40" spans="2:18" x14ac:dyDescent="0.25">
      <c r="B40" s="1" t="s">
        <v>114</v>
      </c>
      <c r="C40">
        <f>STDEV(C29:C38)/SQRT(10)</f>
        <v>4.1129840499201666</v>
      </c>
      <c r="D40">
        <f t="shared" ref="D40:R40" si="5">STDEV(D29:D38)/SQRT(10)</f>
        <v>3.8551517431082436</v>
      </c>
      <c r="E40">
        <f t="shared" si="5"/>
        <v>3.6865663635726684</v>
      </c>
      <c r="F40">
        <f t="shared" si="5"/>
        <v>3.465091746751003</v>
      </c>
      <c r="G40">
        <f t="shared" si="5"/>
        <v>3.3729910133330376</v>
      </c>
      <c r="H40">
        <f t="shared" si="5"/>
        <v>3.3479305566454176</v>
      </c>
      <c r="I40">
        <f t="shared" si="5"/>
        <v>3.3412730928392897</v>
      </c>
      <c r="J40">
        <f t="shared" si="5"/>
        <v>3.3233978192677283</v>
      </c>
      <c r="K40">
        <f t="shared" si="5"/>
        <v>3.3685017868831797</v>
      </c>
      <c r="L40">
        <f t="shared" si="5"/>
        <v>3.3970108668347749</v>
      </c>
      <c r="M40">
        <f t="shared" si="5"/>
        <v>3.4163105266502836</v>
      </c>
      <c r="N40">
        <f t="shared" si="5"/>
        <v>3.4495240410310992</v>
      </c>
      <c r="O40">
        <f t="shared" si="5"/>
        <v>3.4877579969906076</v>
      </c>
      <c r="P40">
        <f t="shared" si="5"/>
        <v>3.5681027539481067</v>
      </c>
      <c r="Q40">
        <f t="shared" si="5"/>
        <v>3.7307639468687768</v>
      </c>
      <c r="R40">
        <f t="shared" si="5"/>
        <v>3.8661075541979582</v>
      </c>
    </row>
  </sheetData>
  <mergeCells count="3">
    <mergeCell ref="C2:R2"/>
    <mergeCell ref="C15:R15"/>
    <mergeCell ref="C28:R28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9"/>
  <sheetViews>
    <sheetView topLeftCell="A7" workbookViewId="0">
      <selection activeCell="C33" sqref="C33"/>
    </sheetView>
  </sheetViews>
  <sheetFormatPr defaultRowHeight="15" x14ac:dyDescent="0.25"/>
  <sheetData>
    <row r="2" spans="1:18" x14ac:dyDescent="0.25">
      <c r="C2">
        <v>1</v>
      </c>
      <c r="D2">
        <v>2</v>
      </c>
      <c r="E2">
        <v>3</v>
      </c>
      <c r="F2">
        <v>4</v>
      </c>
      <c r="G2">
        <v>5</v>
      </c>
      <c r="H2">
        <v>6</v>
      </c>
      <c r="I2">
        <v>7</v>
      </c>
      <c r="J2">
        <v>8</v>
      </c>
      <c r="K2">
        <v>9</v>
      </c>
      <c r="L2">
        <v>10</v>
      </c>
      <c r="M2">
        <v>11</v>
      </c>
      <c r="N2">
        <v>12</v>
      </c>
      <c r="O2">
        <v>13</v>
      </c>
      <c r="P2">
        <v>14</v>
      </c>
      <c r="Q2">
        <v>15</v>
      </c>
      <c r="R2">
        <v>16</v>
      </c>
    </row>
    <row r="3" spans="1:18" x14ac:dyDescent="0.25">
      <c r="B3" s="1" t="s">
        <v>59</v>
      </c>
      <c r="C3">
        <v>19.933421152862792</v>
      </c>
      <c r="D3">
        <v>15.201009277537958</v>
      </c>
      <c r="E3">
        <v>13.364611222745086</v>
      </c>
      <c r="F3">
        <v>12.530180644938479</v>
      </c>
      <c r="G3">
        <v>11.955002197811329</v>
      </c>
      <c r="H3">
        <v>11.810629201320028</v>
      </c>
      <c r="I3">
        <v>11.794584363607118</v>
      </c>
      <c r="J3">
        <v>11.954986689683491</v>
      </c>
      <c r="K3">
        <v>12.171514315637072</v>
      </c>
      <c r="L3">
        <v>12.331984564218878</v>
      </c>
      <c r="M3">
        <v>12.591260651652179</v>
      </c>
      <c r="N3">
        <v>12.901399105665684</v>
      </c>
      <c r="O3">
        <v>13.21145985493242</v>
      </c>
      <c r="P3">
        <v>13.666057516766056</v>
      </c>
      <c r="Q3">
        <v>14.125990254130764</v>
      </c>
      <c r="R3">
        <v>14.746717610688032</v>
      </c>
    </row>
    <row r="4" spans="1:18" x14ac:dyDescent="0.25">
      <c r="A4" s="114" t="s">
        <v>119</v>
      </c>
      <c r="B4" s="1" t="s">
        <v>57</v>
      </c>
      <c r="C4">
        <v>60.723178344745406</v>
      </c>
      <c r="D4">
        <v>24.181400401494137</v>
      </c>
      <c r="E4">
        <v>14.168774076540462</v>
      </c>
      <c r="F4">
        <v>11.233667033282879</v>
      </c>
      <c r="G4">
        <v>10.546471636554191</v>
      </c>
      <c r="H4">
        <v>10.131812340684297</v>
      </c>
      <c r="I4">
        <v>9.9043407576869598</v>
      </c>
      <c r="J4">
        <v>9.989704300118742</v>
      </c>
      <c r="K4">
        <v>10.136980745720329</v>
      </c>
      <c r="L4">
        <v>10.353508699629897</v>
      </c>
      <c r="M4">
        <v>10.591659936024817</v>
      </c>
      <c r="N4">
        <v>10.904479813022396</v>
      </c>
      <c r="O4">
        <v>11.268101293627138</v>
      </c>
      <c r="P4">
        <v>11.728132224513329</v>
      </c>
      <c r="Q4">
        <v>12.177505716447337</v>
      </c>
      <c r="R4">
        <v>12.910216698426263</v>
      </c>
    </row>
    <row r="5" spans="1:18" x14ac:dyDescent="0.25">
      <c r="A5" s="114"/>
      <c r="B5" s="1" t="s">
        <v>56</v>
      </c>
      <c r="C5">
        <v>56.087649388192759</v>
      </c>
      <c r="D5">
        <v>20.963748263168402</v>
      </c>
      <c r="E5">
        <v>11.343143564177813</v>
      </c>
      <c r="F5">
        <v>9.3534172324934453</v>
      </c>
      <c r="G5">
        <v>8.4868120638276103</v>
      </c>
      <c r="H5">
        <v>8.3264943821244906</v>
      </c>
      <c r="I5">
        <v>8.2514101522802257</v>
      </c>
      <c r="J5">
        <v>8.2247548638380756</v>
      </c>
      <c r="K5">
        <v>8.2488297955047383</v>
      </c>
      <c r="L5">
        <v>8.4735914735986633</v>
      </c>
      <c r="M5">
        <v>8.6072309952288073</v>
      </c>
      <c r="N5">
        <v>8.8050574857078523</v>
      </c>
      <c r="O5">
        <v>9.1099355371862725</v>
      </c>
      <c r="P5">
        <v>9.5217168204344151</v>
      </c>
      <c r="Q5">
        <v>9.9629102224663573</v>
      </c>
      <c r="R5">
        <v>10.484416977693618</v>
      </c>
    </row>
    <row r="6" spans="1:18" x14ac:dyDescent="0.25">
      <c r="A6" s="114"/>
      <c r="B6" s="1" t="s">
        <v>58</v>
      </c>
      <c r="C6">
        <v>61.525425766875024</v>
      </c>
      <c r="D6">
        <v>37.768782849275667</v>
      </c>
      <c r="E6">
        <v>20.552419353373615</v>
      </c>
      <c r="F6">
        <v>11.002865174433689</v>
      </c>
      <c r="G6">
        <v>7.9532109744969146</v>
      </c>
      <c r="H6">
        <v>7.183085005887567</v>
      </c>
      <c r="I6">
        <v>6.8139938215135292</v>
      </c>
      <c r="J6">
        <v>6.6989152837641965</v>
      </c>
      <c r="K6">
        <v>6.7709980297906727</v>
      </c>
      <c r="L6">
        <v>6.848429431086096</v>
      </c>
      <c r="M6">
        <v>6.9661253791091626</v>
      </c>
      <c r="N6">
        <v>7.1853215232642142</v>
      </c>
      <c r="O6">
        <v>7.490192315756258</v>
      </c>
      <c r="P6">
        <v>7.8833739873644451</v>
      </c>
      <c r="Q6">
        <v>8.348700044268897</v>
      </c>
      <c r="R6">
        <v>8.9477533796896758</v>
      </c>
    </row>
    <row r="7" spans="1:18" x14ac:dyDescent="0.25">
      <c r="A7" s="115" t="s">
        <v>120</v>
      </c>
      <c r="B7" s="1" t="s">
        <v>57</v>
      </c>
      <c r="C7">
        <v>19.933421152862792</v>
      </c>
      <c r="D7">
        <v>18.004838899706463</v>
      </c>
      <c r="E7">
        <v>16.879359147234066</v>
      </c>
      <c r="F7">
        <v>15.930477764640433</v>
      </c>
      <c r="G7">
        <v>15.663273024296663</v>
      </c>
      <c r="H7">
        <v>15.500396312292498</v>
      </c>
      <c r="I7">
        <v>15.39071678134621</v>
      </c>
      <c r="J7">
        <v>15.387827070203077</v>
      </c>
      <c r="K7">
        <v>15.577626639005166</v>
      </c>
      <c r="L7">
        <v>15.831522619630642</v>
      </c>
      <c r="M7">
        <v>16.336725289469754</v>
      </c>
      <c r="N7">
        <v>17.002192353758751</v>
      </c>
      <c r="O7">
        <v>17.68124579896288</v>
      </c>
      <c r="P7">
        <v>18.785307497010265</v>
      </c>
      <c r="Q7">
        <v>20.192026830979604</v>
      </c>
      <c r="R7">
        <v>22.176295234037912</v>
      </c>
    </row>
    <row r="8" spans="1:18" x14ac:dyDescent="0.25">
      <c r="A8" s="115"/>
      <c r="B8" s="1" t="s">
        <v>56</v>
      </c>
      <c r="C8">
        <v>19.933421152862792</v>
      </c>
      <c r="D8">
        <v>18.087926535407977</v>
      </c>
      <c r="E8">
        <v>16.912824794643385</v>
      </c>
      <c r="F8">
        <v>16.044200439233816</v>
      </c>
      <c r="G8">
        <v>15.616248494611725</v>
      </c>
      <c r="H8">
        <v>15.41843887643978</v>
      </c>
      <c r="I8">
        <v>15.097460460184056</v>
      </c>
      <c r="J8">
        <v>15.140007959486439</v>
      </c>
      <c r="K8">
        <v>15.150538860748293</v>
      </c>
      <c r="L8">
        <v>15.335109394809979</v>
      </c>
      <c r="M8">
        <v>15.808231403454405</v>
      </c>
      <c r="N8">
        <v>16.292156308171677</v>
      </c>
      <c r="O8">
        <v>17.059010563506575</v>
      </c>
      <c r="P8">
        <v>17.952042312609827</v>
      </c>
      <c r="Q8">
        <v>19.246628136039053</v>
      </c>
      <c r="R8">
        <v>21.062338408501073</v>
      </c>
    </row>
    <row r="9" spans="1:18" x14ac:dyDescent="0.25">
      <c r="A9" s="115"/>
      <c r="B9" s="1" t="s">
        <v>58</v>
      </c>
      <c r="C9">
        <v>19.933421152862792</v>
      </c>
      <c r="D9">
        <v>17.370869358405354</v>
      </c>
      <c r="E9">
        <v>16.38232259280403</v>
      </c>
      <c r="F9">
        <v>15.168837148135628</v>
      </c>
      <c r="G9">
        <v>14.634303486335748</v>
      </c>
      <c r="H9">
        <v>14.225818379728659</v>
      </c>
      <c r="I9">
        <v>14.092154412756804</v>
      </c>
      <c r="J9">
        <v>14.188421255383739</v>
      </c>
      <c r="K9">
        <v>14.335377008617893</v>
      </c>
      <c r="L9">
        <v>14.444953499947241</v>
      </c>
      <c r="M9">
        <v>14.736167869926467</v>
      </c>
      <c r="N9">
        <v>15.091561764981837</v>
      </c>
      <c r="O9">
        <v>15.83978667901836</v>
      </c>
      <c r="P9">
        <v>16.905821804056792</v>
      </c>
      <c r="Q9">
        <v>18.271597867492005</v>
      </c>
      <c r="R9">
        <v>20.054353066627023</v>
      </c>
    </row>
  </sheetData>
  <mergeCells count="2">
    <mergeCell ref="A4:A6"/>
    <mergeCell ref="A7:A9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K53"/>
  <sheetViews>
    <sheetView topLeftCell="R1" zoomScaleNormal="100" workbookViewId="0">
      <selection activeCell="V2" sqref="V2"/>
    </sheetView>
  </sheetViews>
  <sheetFormatPr defaultRowHeight="15" x14ac:dyDescent="0.25"/>
  <sheetData>
    <row r="2" spans="2:37" x14ac:dyDescent="0.25">
      <c r="C2" s="111" t="s">
        <v>59</v>
      </c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2"/>
      <c r="R2" s="113"/>
      <c r="U2" s="1" t="s">
        <v>59</v>
      </c>
      <c r="V2">
        <v>18.367975209185719</v>
      </c>
      <c r="W2">
        <v>16.195873324038356</v>
      </c>
      <c r="X2">
        <v>15.541621654006679</v>
      </c>
      <c r="Y2">
        <v>15.238436335832983</v>
      </c>
      <c r="Z2">
        <v>15.068018750591119</v>
      </c>
      <c r="AA2">
        <v>14.96288819570908</v>
      </c>
      <c r="AB2">
        <v>14.892429239681084</v>
      </c>
      <c r="AC2">
        <v>14.84619938320289</v>
      </c>
      <c r="AD2">
        <v>14.815181502573228</v>
      </c>
      <c r="AE2">
        <v>14.794417986852244</v>
      </c>
      <c r="AF2">
        <v>14.784808582277682</v>
      </c>
      <c r="AG2">
        <v>14.779594049112418</v>
      </c>
      <c r="AH2">
        <v>14.775944016983427</v>
      </c>
      <c r="AI2">
        <v>14.769362026568354</v>
      </c>
      <c r="AJ2">
        <v>14.764940280219079</v>
      </c>
      <c r="AK2">
        <v>14.746645454683616</v>
      </c>
    </row>
    <row r="3" spans="2:37" x14ac:dyDescent="0.25">
      <c r="B3" s="1" t="s">
        <v>113</v>
      </c>
      <c r="C3">
        <v>6.2279536534103102</v>
      </c>
      <c r="D3">
        <v>3.4045429180218099</v>
      </c>
      <c r="E3">
        <v>2.5039550051634598</v>
      </c>
      <c r="F3">
        <v>2.0693422401320598</v>
      </c>
      <c r="G3">
        <v>1.8691316290222999</v>
      </c>
      <c r="H3">
        <v>1.7812397174491199</v>
      </c>
      <c r="I3">
        <v>1.73517367055836</v>
      </c>
      <c r="J3">
        <v>1.70951308918628</v>
      </c>
      <c r="K3">
        <v>1.69494388395276</v>
      </c>
      <c r="L3">
        <v>1.6833077347027801</v>
      </c>
      <c r="M3">
        <v>1.6745845726422</v>
      </c>
      <c r="N3">
        <v>1.6626474225574199</v>
      </c>
      <c r="O3">
        <v>1.6520909429706201</v>
      </c>
      <c r="P3">
        <v>1.64591049965836</v>
      </c>
      <c r="Q3">
        <v>1.66090172428326</v>
      </c>
      <c r="R3">
        <v>1.7071218991731101</v>
      </c>
      <c r="U3" s="1" t="s">
        <v>57</v>
      </c>
      <c r="V3">
        <v>27.574289166875499</v>
      </c>
      <c r="W3">
        <v>18.6721450180282</v>
      </c>
      <c r="X3">
        <v>15.455532335373</v>
      </c>
      <c r="Y3">
        <v>14.2500892889451</v>
      </c>
      <c r="Z3">
        <v>13.703247321558999</v>
      </c>
      <c r="AA3">
        <v>13.4261582374717</v>
      </c>
      <c r="AB3">
        <v>13.262023244643601</v>
      </c>
      <c r="AC3">
        <v>13.1571712007279</v>
      </c>
      <c r="AD3">
        <v>13.0834866354322</v>
      </c>
      <c r="AE3">
        <v>13.029575551707101</v>
      </c>
      <c r="AF3">
        <v>12.9895781719865</v>
      </c>
      <c r="AG3">
        <v>12.956478011763201</v>
      </c>
      <c r="AH3">
        <v>12.9328923867412</v>
      </c>
      <c r="AI3">
        <v>12.9116087817109</v>
      </c>
      <c r="AJ3">
        <v>12.8987148532358</v>
      </c>
      <c r="AK3">
        <v>12.886039676862699</v>
      </c>
    </row>
    <row r="4" spans="2:37" x14ac:dyDescent="0.25">
      <c r="B4" s="1" t="s">
        <v>2</v>
      </c>
      <c r="C4">
        <v>10.792417722128</v>
      </c>
      <c r="D4">
        <v>9.8624485323260291</v>
      </c>
      <c r="E4">
        <v>8.7603615884905803</v>
      </c>
      <c r="F4">
        <v>8.2079370508236895</v>
      </c>
      <c r="G4">
        <v>7.8363025097181396</v>
      </c>
      <c r="H4">
        <v>7.5574021027518299</v>
      </c>
      <c r="I4">
        <v>7.3325644689419196</v>
      </c>
      <c r="J4">
        <v>7.1486932590816998</v>
      </c>
      <c r="K4">
        <v>6.9952224584520604</v>
      </c>
      <c r="L4">
        <v>6.8657738392210197</v>
      </c>
      <c r="M4">
        <v>6.7557879509113201</v>
      </c>
      <c r="N4">
        <v>6.6553421475008703</v>
      </c>
      <c r="O4">
        <v>6.5716172788547897</v>
      </c>
      <c r="P4">
        <v>6.5034411287251199</v>
      </c>
      <c r="Q4">
        <v>6.3930236076902904</v>
      </c>
      <c r="R4">
        <v>6.4663268044003201</v>
      </c>
      <c r="U4" s="1" t="s">
        <v>56</v>
      </c>
      <c r="V4">
        <v>21.611530749635399</v>
      </c>
      <c r="W4">
        <v>13.753102657668499</v>
      </c>
      <c r="X4">
        <v>11.751082472563301</v>
      </c>
      <c r="Y4">
        <v>11.1670223138804</v>
      </c>
      <c r="Z4">
        <v>10.916003007680899</v>
      </c>
      <c r="AA4">
        <v>10.7761307554774</v>
      </c>
      <c r="AB4">
        <v>10.687587293752401</v>
      </c>
      <c r="AC4">
        <v>10.626418253578599</v>
      </c>
      <c r="AD4">
        <v>10.580126305532</v>
      </c>
      <c r="AE4">
        <v>10.544958544977501</v>
      </c>
      <c r="AF4">
        <v>10.517211753140201</v>
      </c>
      <c r="AG4">
        <v>10.494349013147801</v>
      </c>
      <c r="AH4">
        <v>10.4771688450718</v>
      </c>
      <c r="AI4">
        <v>10.464667727972</v>
      </c>
      <c r="AJ4">
        <v>10.458755635610901</v>
      </c>
      <c r="AK4">
        <v>10.4603257132281</v>
      </c>
    </row>
    <row r="5" spans="2:37" x14ac:dyDescent="0.25">
      <c r="B5" s="1" t="s">
        <v>3</v>
      </c>
      <c r="C5">
        <v>25.840707310417301</v>
      </c>
      <c r="D5">
        <v>21.278145488101799</v>
      </c>
      <c r="E5">
        <v>19.869219895753002</v>
      </c>
      <c r="F5">
        <v>19.050503258965101</v>
      </c>
      <c r="G5">
        <v>18.4865394211104</v>
      </c>
      <c r="H5">
        <v>18.055001339789399</v>
      </c>
      <c r="I5">
        <v>17.740915070411202</v>
      </c>
      <c r="J5">
        <v>17.5168582512614</v>
      </c>
      <c r="K5">
        <v>17.344563870775001</v>
      </c>
      <c r="L5">
        <v>17.208411772238598</v>
      </c>
      <c r="M5">
        <v>17.108127375154101</v>
      </c>
      <c r="N5">
        <v>17.030701476292698</v>
      </c>
      <c r="O5">
        <v>16.976706389168601</v>
      </c>
      <c r="P5">
        <v>16.962069053745701</v>
      </c>
      <c r="Q5">
        <v>16.965462156019299</v>
      </c>
      <c r="R5">
        <v>16.876170098956901</v>
      </c>
      <c r="U5" s="1" t="s">
        <v>58</v>
      </c>
      <c r="V5">
        <v>16.368711101015801</v>
      </c>
      <c r="W5">
        <v>16.6257455085812</v>
      </c>
      <c r="X5">
        <v>12.902634165534</v>
      </c>
      <c r="Y5">
        <v>11.2402427171083</v>
      </c>
      <c r="Z5">
        <v>10.4411066706623</v>
      </c>
      <c r="AA5">
        <v>9.9668493043581492</v>
      </c>
      <c r="AB5">
        <v>9.6757199681436408</v>
      </c>
      <c r="AC5">
        <v>9.4850997824510799</v>
      </c>
      <c r="AD5">
        <v>9.3504895326692807</v>
      </c>
      <c r="AE5">
        <v>9.2472654358426496</v>
      </c>
      <c r="AF5">
        <v>9.1658274613135209</v>
      </c>
      <c r="AG5">
        <v>9.1010163772450507</v>
      </c>
      <c r="AH5">
        <v>9.0481515398399797</v>
      </c>
      <c r="AI5">
        <v>9.0030758685984509</v>
      </c>
      <c r="AJ5">
        <v>8.9538255837638392</v>
      </c>
      <c r="AK5">
        <v>8.8675044610870106</v>
      </c>
    </row>
    <row r="6" spans="2:37" x14ac:dyDescent="0.25">
      <c r="B6" s="1" t="s">
        <v>46</v>
      </c>
      <c r="C6">
        <v>8.56302330087839</v>
      </c>
      <c r="D6">
        <v>8.6290207922899906</v>
      </c>
      <c r="E6">
        <v>8.8676217154742698</v>
      </c>
      <c r="F6">
        <v>9.0526071320430201</v>
      </c>
      <c r="G6">
        <v>9.1974724635291292</v>
      </c>
      <c r="H6">
        <v>9.3341639590471495</v>
      </c>
      <c r="I6">
        <v>9.4614060988896505</v>
      </c>
      <c r="J6">
        <v>9.5866020988173908</v>
      </c>
      <c r="K6">
        <v>9.7157388463112895</v>
      </c>
      <c r="L6">
        <v>9.8454271869774903</v>
      </c>
      <c r="M6">
        <v>9.9837204005343896</v>
      </c>
      <c r="N6">
        <v>10.1235435865282</v>
      </c>
      <c r="O6">
        <v>10.2710207067631</v>
      </c>
      <c r="P6">
        <v>10.4091783644459</v>
      </c>
      <c r="Q6">
        <v>10.579884796439799</v>
      </c>
      <c r="R6">
        <v>10.5869740016081</v>
      </c>
    </row>
    <row r="7" spans="2:37" x14ac:dyDescent="0.25">
      <c r="B7" s="1" t="s">
        <v>63</v>
      </c>
      <c r="C7">
        <v>15.4307399731169</v>
      </c>
      <c r="D7">
        <v>14.7119474835871</v>
      </c>
      <c r="E7">
        <v>14.0338422192194</v>
      </c>
      <c r="F7">
        <v>13.716828443692201</v>
      </c>
      <c r="G7">
        <v>13.604298843415499</v>
      </c>
      <c r="H7">
        <v>13.568621614277401</v>
      </c>
      <c r="I7">
        <v>13.5596994491841</v>
      </c>
      <c r="J7">
        <v>13.5647522013446</v>
      </c>
      <c r="K7">
        <v>13.5711927876798</v>
      </c>
      <c r="L7">
        <v>13.5744522882318</v>
      </c>
      <c r="M7">
        <v>13.5732675580744</v>
      </c>
      <c r="N7">
        <v>13.576709830321301</v>
      </c>
      <c r="O7">
        <v>13.586066119845</v>
      </c>
      <c r="P7">
        <v>13.566170865198499</v>
      </c>
      <c r="Q7">
        <v>13.5251142523431</v>
      </c>
      <c r="R7">
        <v>13.4559019451106</v>
      </c>
    </row>
    <row r="8" spans="2:37" x14ac:dyDescent="0.25">
      <c r="B8" s="1" t="s">
        <v>65</v>
      </c>
      <c r="C8">
        <v>26.981321579629299</v>
      </c>
      <c r="D8">
        <v>22.223410781630999</v>
      </c>
      <c r="E8">
        <v>21.398575418937</v>
      </c>
      <c r="F8">
        <v>21.1193241611027</v>
      </c>
      <c r="G8">
        <v>21.012297776771</v>
      </c>
      <c r="H8">
        <v>20.9759881450337</v>
      </c>
      <c r="I8">
        <v>20.9948458679327</v>
      </c>
      <c r="J8">
        <v>21.033094538686399</v>
      </c>
      <c r="K8">
        <v>21.075404321128499</v>
      </c>
      <c r="L8">
        <v>21.114539441123799</v>
      </c>
      <c r="M8">
        <v>21.155788280386599</v>
      </c>
      <c r="N8">
        <v>21.192216421549102</v>
      </c>
      <c r="O8">
        <v>21.2202767209703</v>
      </c>
      <c r="P8">
        <v>21.2236497701297</v>
      </c>
      <c r="Q8">
        <v>21.241443385234199</v>
      </c>
      <c r="R8">
        <v>21.132781191557601</v>
      </c>
    </row>
    <row r="9" spans="2:37" x14ac:dyDescent="0.25">
      <c r="B9" s="1" t="s">
        <v>64</v>
      </c>
      <c r="C9">
        <v>44.209872332371503</v>
      </c>
      <c r="D9">
        <v>39.132725252663398</v>
      </c>
      <c r="E9">
        <v>38.960570341543097</v>
      </c>
      <c r="F9">
        <v>39.045742848661497</v>
      </c>
      <c r="G9">
        <v>39.157167090749503</v>
      </c>
      <c r="H9">
        <v>39.198318090368304</v>
      </c>
      <c r="I9">
        <v>39.186052622798599</v>
      </c>
      <c r="J9">
        <v>39.165609237955202</v>
      </c>
      <c r="K9">
        <v>39.157224965316601</v>
      </c>
      <c r="L9">
        <v>39.159904669421003</v>
      </c>
      <c r="M9">
        <v>39.183236021553697</v>
      </c>
      <c r="N9">
        <v>39.223145827863398</v>
      </c>
      <c r="O9">
        <v>39.2407304950952</v>
      </c>
      <c r="P9">
        <v>39.256179828893799</v>
      </c>
      <c r="Q9">
        <v>39.243775780724498</v>
      </c>
      <c r="R9">
        <v>39.325842696629202</v>
      </c>
    </row>
    <row r="10" spans="2:37" x14ac:dyDescent="0.25">
      <c r="B10" s="1" t="s">
        <v>66</v>
      </c>
      <c r="C10">
        <v>22.1553907498364</v>
      </c>
      <c r="D10">
        <v>22.0777935360919</v>
      </c>
      <c r="E10">
        <v>22.47132735508</v>
      </c>
      <c r="F10">
        <v>22.8240272581785</v>
      </c>
      <c r="G10">
        <v>23.011102512678502</v>
      </c>
      <c r="H10">
        <v>23.143095771448799</v>
      </c>
      <c r="I10">
        <v>23.2444538948161</v>
      </c>
      <c r="J10">
        <v>23.3262368451337</v>
      </c>
      <c r="K10">
        <v>23.377010814880201</v>
      </c>
      <c r="L10">
        <v>23.4160483693482</v>
      </c>
      <c r="M10">
        <v>23.446910241676999</v>
      </c>
      <c r="N10">
        <v>23.4561991633649</v>
      </c>
      <c r="O10">
        <v>23.4475115002523</v>
      </c>
      <c r="P10">
        <v>23.4250196176238</v>
      </c>
      <c r="Q10">
        <v>23.449456978415999</v>
      </c>
      <c r="R10">
        <v>23.567220139260801</v>
      </c>
    </row>
    <row r="11" spans="2:37" x14ac:dyDescent="0.25">
      <c r="B11" s="1" t="s">
        <v>67</v>
      </c>
      <c r="C11">
        <v>12.113310538614799</v>
      </c>
      <c r="D11">
        <v>10.715534272893199</v>
      </c>
      <c r="E11">
        <v>10.096331650454101</v>
      </c>
      <c r="F11">
        <v>9.8157555289773697</v>
      </c>
      <c r="G11">
        <v>9.67128626488131</v>
      </c>
      <c r="H11">
        <v>9.6069668868058393</v>
      </c>
      <c r="I11">
        <v>9.5651607922696797</v>
      </c>
      <c r="J11">
        <v>9.5296838353371101</v>
      </c>
      <c r="K11">
        <v>9.5089933715326893</v>
      </c>
      <c r="L11">
        <v>9.4984160735120309</v>
      </c>
      <c r="M11">
        <v>9.5027143360676298</v>
      </c>
      <c r="N11">
        <v>9.5050411016036396</v>
      </c>
      <c r="O11">
        <v>9.5061167227608205</v>
      </c>
      <c r="P11">
        <v>9.4937887773854506</v>
      </c>
      <c r="Q11">
        <v>9.4416237110980905</v>
      </c>
      <c r="R11">
        <v>9.3507881378573305</v>
      </c>
    </row>
    <row r="12" spans="2:37" x14ac:dyDescent="0.25">
      <c r="B12" s="1" t="s">
        <v>68</v>
      </c>
      <c r="C12">
        <v>11.365014931454301</v>
      </c>
      <c r="D12">
        <v>9.9231641827773593</v>
      </c>
      <c r="E12">
        <v>8.4544113499518794</v>
      </c>
      <c r="F12">
        <v>7.4822954357537004</v>
      </c>
      <c r="G12">
        <v>6.8345889940353999</v>
      </c>
      <c r="H12">
        <v>6.40808433011928</v>
      </c>
      <c r="I12">
        <v>6.1040204610085</v>
      </c>
      <c r="J12">
        <v>5.88095047522512</v>
      </c>
      <c r="K12">
        <v>5.7115197057033802</v>
      </c>
      <c r="L12">
        <v>5.5778984937457299</v>
      </c>
      <c r="M12">
        <v>5.4639490857754902</v>
      </c>
      <c r="N12">
        <v>5.3703935135426599</v>
      </c>
      <c r="O12">
        <v>5.2873032931535304</v>
      </c>
      <c r="P12">
        <v>5.2082123598771997</v>
      </c>
      <c r="Q12">
        <v>5.1487164099422298</v>
      </c>
      <c r="R12">
        <v>4.9973276322822002</v>
      </c>
    </row>
    <row r="13" spans="2:37" x14ac:dyDescent="0.25">
      <c r="B13" s="1" t="s">
        <v>4</v>
      </c>
      <c r="C13">
        <f>AVERAGE(C3:C12)</f>
        <v>18.367975209185719</v>
      </c>
      <c r="D13">
        <f t="shared" ref="D13:R13" si="0">AVERAGE(D3:D12)</f>
        <v>16.195873324038356</v>
      </c>
      <c r="E13">
        <f t="shared" si="0"/>
        <v>15.541621654006679</v>
      </c>
      <c r="F13">
        <f t="shared" si="0"/>
        <v>15.238436335832983</v>
      </c>
      <c r="G13">
        <f t="shared" si="0"/>
        <v>15.068018750591119</v>
      </c>
      <c r="H13">
        <f t="shared" si="0"/>
        <v>14.96288819570908</v>
      </c>
      <c r="I13">
        <f t="shared" si="0"/>
        <v>14.892429239681084</v>
      </c>
      <c r="J13">
        <f t="shared" si="0"/>
        <v>14.84619938320289</v>
      </c>
      <c r="K13">
        <f t="shared" si="0"/>
        <v>14.815181502573228</v>
      </c>
      <c r="L13">
        <f t="shared" si="0"/>
        <v>14.794417986852244</v>
      </c>
      <c r="M13">
        <f t="shared" si="0"/>
        <v>14.784808582277682</v>
      </c>
      <c r="N13">
        <f t="shared" si="0"/>
        <v>14.779594049112418</v>
      </c>
      <c r="O13">
        <f t="shared" si="0"/>
        <v>14.775944016983427</v>
      </c>
      <c r="P13">
        <f t="shared" si="0"/>
        <v>14.769362026568354</v>
      </c>
      <c r="Q13">
        <f t="shared" si="0"/>
        <v>14.764940280219079</v>
      </c>
      <c r="R13">
        <f t="shared" si="0"/>
        <v>14.746645454683616</v>
      </c>
    </row>
    <row r="14" spans="2:37" x14ac:dyDescent="0.25">
      <c r="B14" s="1" t="s">
        <v>114</v>
      </c>
      <c r="C14">
        <f>STDEV(C3:C12)/SQRT(10)</f>
        <v>3.6664780774535815</v>
      </c>
      <c r="D14">
        <f t="shared" ref="D14:R14" si="1">STDEV(D3:D12)/SQRT(10)</f>
        <v>3.2581991486447479</v>
      </c>
      <c r="E14">
        <f t="shared" si="1"/>
        <v>3.3202436984222836</v>
      </c>
      <c r="F14">
        <f t="shared" si="1"/>
        <v>3.377115223062316</v>
      </c>
      <c r="G14">
        <f t="shared" si="1"/>
        <v>3.4163473052558708</v>
      </c>
      <c r="H14">
        <f t="shared" si="1"/>
        <v>3.4384824685919018</v>
      </c>
      <c r="I14">
        <f t="shared" si="1"/>
        <v>3.4519605405858651</v>
      </c>
      <c r="J14">
        <f t="shared" si="1"/>
        <v>3.4617359884544259</v>
      </c>
      <c r="K14">
        <f t="shared" si="1"/>
        <v>3.4693974413747055</v>
      </c>
      <c r="L14">
        <f t="shared" si="1"/>
        <v>3.4761377946463599</v>
      </c>
      <c r="M14">
        <f t="shared" si="1"/>
        <v>3.4832022715977669</v>
      </c>
      <c r="N14">
        <f t="shared" si="1"/>
        <v>3.490459008087702</v>
      </c>
      <c r="O14">
        <f t="shared" si="1"/>
        <v>3.4946890844492029</v>
      </c>
      <c r="P14">
        <f t="shared" si="1"/>
        <v>3.4980105515131439</v>
      </c>
      <c r="Q14">
        <f t="shared" si="1"/>
        <v>3.5009327975785398</v>
      </c>
      <c r="R14">
        <f t="shared" si="1"/>
        <v>3.510275853010759</v>
      </c>
    </row>
    <row r="15" spans="2:37" x14ac:dyDescent="0.25">
      <c r="C15" s="111" t="s">
        <v>57</v>
      </c>
      <c r="D15" s="112"/>
      <c r="E15" s="112"/>
      <c r="F15" s="112"/>
      <c r="G15" s="112"/>
      <c r="H15" s="112"/>
      <c r="I15" s="112"/>
      <c r="J15" s="112"/>
      <c r="K15" s="112"/>
      <c r="L15" s="112"/>
      <c r="M15" s="112"/>
      <c r="N15" s="112"/>
      <c r="O15" s="112"/>
      <c r="P15" s="112"/>
      <c r="Q15" s="112"/>
      <c r="R15" s="113"/>
    </row>
    <row r="16" spans="2:37" x14ac:dyDescent="0.25">
      <c r="B16" s="1" t="s">
        <v>113</v>
      </c>
      <c r="C16">
        <v>7.7089489927958397</v>
      </c>
      <c r="D16">
        <v>5.4281552429240696</v>
      </c>
      <c r="E16">
        <v>3.5873468604181902</v>
      </c>
      <c r="F16">
        <v>2.6075500684174502</v>
      </c>
      <c r="G16">
        <v>2.0568881887239501</v>
      </c>
      <c r="H16">
        <v>1.80483869228106</v>
      </c>
      <c r="I16">
        <v>1.6743366405451501</v>
      </c>
      <c r="J16">
        <v>1.59828669670246</v>
      </c>
      <c r="K16">
        <v>1.5521564155854</v>
      </c>
      <c r="L16">
        <v>1.52516046494658</v>
      </c>
      <c r="M16">
        <v>1.5091585130634999</v>
      </c>
      <c r="N16">
        <v>1.50045621285766</v>
      </c>
      <c r="O16">
        <v>1.5011962849965299</v>
      </c>
      <c r="P16">
        <v>1.49526840966968</v>
      </c>
      <c r="Q16">
        <v>1.48662472747135</v>
      </c>
      <c r="R16">
        <v>1.49373166177647</v>
      </c>
    </row>
    <row r="17" spans="2:18" x14ac:dyDescent="0.25">
      <c r="B17" s="1" t="s">
        <v>2</v>
      </c>
      <c r="C17">
        <v>27.486729834903901</v>
      </c>
      <c r="D17">
        <v>16.175705441326599</v>
      </c>
      <c r="E17">
        <v>11.2722350236387</v>
      </c>
      <c r="F17">
        <v>9.0497824815343595</v>
      </c>
      <c r="G17">
        <v>7.9752860592126398</v>
      </c>
      <c r="H17">
        <v>7.3495770043619402</v>
      </c>
      <c r="I17">
        <v>6.9354903990000496</v>
      </c>
      <c r="J17">
        <v>6.6358191823686097</v>
      </c>
      <c r="K17">
        <v>6.3988401583846697</v>
      </c>
      <c r="L17">
        <v>6.2036303387598801</v>
      </c>
      <c r="M17">
        <v>6.03620967338012</v>
      </c>
      <c r="N17">
        <v>5.8842914299200597</v>
      </c>
      <c r="O17">
        <v>5.7458742843633299</v>
      </c>
      <c r="P17">
        <v>5.6061901259126401</v>
      </c>
      <c r="Q17">
        <v>5.5003942885861798</v>
      </c>
      <c r="R17">
        <v>5.4467400053662498</v>
      </c>
    </row>
    <row r="18" spans="2:18" x14ac:dyDescent="0.25">
      <c r="B18" s="1" t="s">
        <v>3</v>
      </c>
      <c r="C18">
        <v>22.103669866467399</v>
      </c>
      <c r="D18">
        <v>19.0088372624936</v>
      </c>
      <c r="E18">
        <v>16.5891695051467</v>
      </c>
      <c r="F18">
        <v>15.801496222107099</v>
      </c>
      <c r="G18">
        <v>15.3647443010298</v>
      </c>
      <c r="H18">
        <v>15.1179593119611</v>
      </c>
      <c r="I18">
        <v>14.9744094458876</v>
      </c>
      <c r="J18">
        <v>14.887092141430401</v>
      </c>
      <c r="K18">
        <v>14.831126355870101</v>
      </c>
      <c r="L18">
        <v>14.798590671018401</v>
      </c>
      <c r="M18">
        <v>14.779431344493499</v>
      </c>
      <c r="N18">
        <v>14.768781615595</v>
      </c>
      <c r="O18">
        <v>14.776566591340099</v>
      </c>
      <c r="P18">
        <v>14.8157007386777</v>
      </c>
      <c r="Q18">
        <v>14.8061767935784</v>
      </c>
      <c r="R18">
        <v>14.6295801016315</v>
      </c>
    </row>
    <row r="19" spans="2:18" x14ac:dyDescent="0.25">
      <c r="B19" s="1" t="s">
        <v>46</v>
      </c>
      <c r="C19">
        <v>41.474847803028602</v>
      </c>
      <c r="D19">
        <v>17.4758430182317</v>
      </c>
      <c r="E19">
        <v>11.5047063620668</v>
      </c>
      <c r="F19">
        <v>10.060876349802101</v>
      </c>
      <c r="G19">
        <v>9.5220173131860406</v>
      </c>
      <c r="H19">
        <v>9.2987324321860907</v>
      </c>
      <c r="I19">
        <v>9.1939455692076102</v>
      </c>
      <c r="J19">
        <v>9.1564301091091007</v>
      </c>
      <c r="K19">
        <v>9.1589196250330396</v>
      </c>
      <c r="L19">
        <v>9.1878289196239393</v>
      </c>
      <c r="M19">
        <v>9.2371336797730308</v>
      </c>
      <c r="N19">
        <v>9.3006203184728502</v>
      </c>
      <c r="O19">
        <v>9.37296387023998</v>
      </c>
      <c r="P19">
        <v>9.4386921395356893</v>
      </c>
      <c r="Q19">
        <v>9.5971445383013503</v>
      </c>
      <c r="R19">
        <v>9.6756901634950392</v>
      </c>
    </row>
    <row r="20" spans="2:18" x14ac:dyDescent="0.25">
      <c r="B20" s="1" t="s">
        <v>63</v>
      </c>
      <c r="C20">
        <v>19.226682393717201</v>
      </c>
      <c r="D20">
        <v>11.4278619880736</v>
      </c>
      <c r="E20">
        <v>9.3693326675231798</v>
      </c>
      <c r="F20">
        <v>8.6408221532796894</v>
      </c>
      <c r="G20">
        <v>8.3341936083373902</v>
      </c>
      <c r="H20">
        <v>8.1490608599180092</v>
      </c>
      <c r="I20">
        <v>8.0084087577814191</v>
      </c>
      <c r="J20">
        <v>7.8897898533082502</v>
      </c>
      <c r="K20">
        <v>7.7729327536807196</v>
      </c>
      <c r="L20">
        <v>7.6547648775341601</v>
      </c>
      <c r="M20">
        <v>7.5302665574524301</v>
      </c>
      <c r="N20">
        <v>7.3953705921055501</v>
      </c>
      <c r="O20">
        <v>7.2698562125826802</v>
      </c>
      <c r="P20">
        <v>7.1576076782265599</v>
      </c>
      <c r="Q20">
        <v>7.0272204852137703</v>
      </c>
      <c r="R20">
        <v>7.0077271516120403</v>
      </c>
    </row>
    <row r="21" spans="2:18" x14ac:dyDescent="0.25">
      <c r="B21" s="1" t="s">
        <v>65</v>
      </c>
      <c r="C21">
        <v>29.729390265202401</v>
      </c>
      <c r="D21">
        <v>24.609266658463898</v>
      </c>
      <c r="E21">
        <v>22.688236740796899</v>
      </c>
      <c r="F21">
        <v>21.946418077028</v>
      </c>
      <c r="G21">
        <v>21.726741372100001</v>
      </c>
      <c r="H21">
        <v>21.6865812937152</v>
      </c>
      <c r="I21">
        <v>21.7011827445446</v>
      </c>
      <c r="J21">
        <v>21.735886648319699</v>
      </c>
      <c r="K21">
        <v>21.7693341577748</v>
      </c>
      <c r="L21">
        <v>21.8049695338714</v>
      </c>
      <c r="M21">
        <v>21.840504303053802</v>
      </c>
      <c r="N21">
        <v>21.871274063212098</v>
      </c>
      <c r="O21">
        <v>21.902986486883599</v>
      </c>
      <c r="P21">
        <v>21.917487520629098</v>
      </c>
      <c r="Q21">
        <v>21.9431844271103</v>
      </c>
      <c r="R21">
        <v>21.987710392733099</v>
      </c>
    </row>
    <row r="22" spans="2:18" x14ac:dyDescent="0.25">
      <c r="B22" s="1" t="s">
        <v>64</v>
      </c>
      <c r="C22">
        <v>41.465282433444401</v>
      </c>
      <c r="D22">
        <v>38.974614318311197</v>
      </c>
      <c r="E22">
        <v>37.006792021684603</v>
      </c>
      <c r="F22">
        <v>36.570386256781397</v>
      </c>
      <c r="G22">
        <v>36.518264766909297</v>
      </c>
      <c r="H22">
        <v>36.505613953876903</v>
      </c>
      <c r="I22">
        <v>36.474585408661802</v>
      </c>
      <c r="J22">
        <v>36.422217891686898</v>
      </c>
      <c r="K22">
        <v>36.374124439075999</v>
      </c>
      <c r="L22">
        <v>36.332269182503097</v>
      </c>
      <c r="M22">
        <v>36.313746128402002</v>
      </c>
      <c r="N22">
        <v>36.312663790515003</v>
      </c>
      <c r="O22">
        <v>36.326903931060698</v>
      </c>
      <c r="P22">
        <v>36.362484414665801</v>
      </c>
      <c r="Q22">
        <v>36.379518876505401</v>
      </c>
      <c r="R22">
        <v>36.329588014981297</v>
      </c>
    </row>
    <row r="23" spans="2:18" x14ac:dyDescent="0.25">
      <c r="B23" s="1" t="s">
        <v>66</v>
      </c>
      <c r="C23">
        <v>31.456754847128298</v>
      </c>
      <c r="D23">
        <v>21.7903021487476</v>
      </c>
      <c r="E23">
        <v>18.1122836316381</v>
      </c>
      <c r="F23">
        <v>17.001235853659601</v>
      </c>
      <c r="G23">
        <v>16.592780728456798</v>
      </c>
      <c r="H23">
        <v>16.457861662137201</v>
      </c>
      <c r="I23">
        <v>16.442253739171498</v>
      </c>
      <c r="J23">
        <v>16.4930303493766</v>
      </c>
      <c r="K23">
        <v>16.572014708753599</v>
      </c>
      <c r="L23">
        <v>16.670392900583401</v>
      </c>
      <c r="M23">
        <v>16.7709935143317</v>
      </c>
      <c r="N23">
        <v>16.865087466639899</v>
      </c>
      <c r="O23">
        <v>16.9508211518982</v>
      </c>
      <c r="P23">
        <v>17.012578049895598</v>
      </c>
      <c r="Q23">
        <v>17.059485943036002</v>
      </c>
      <c r="R23">
        <v>17.0594536689877</v>
      </c>
    </row>
    <row r="24" spans="2:18" x14ac:dyDescent="0.25">
      <c r="B24" s="1" t="s">
        <v>67</v>
      </c>
      <c r="C24">
        <v>23.971229091581002</v>
      </c>
      <c r="D24">
        <v>13.3606902325705</v>
      </c>
      <c r="E24">
        <v>10.458631462918699</v>
      </c>
      <c r="F24">
        <v>9.4738734875054291</v>
      </c>
      <c r="G24">
        <v>9.0870117278122695</v>
      </c>
      <c r="H24">
        <v>8.9149574801320206</v>
      </c>
      <c r="I24">
        <v>8.8262220904663806</v>
      </c>
      <c r="J24">
        <v>8.7844832422797499</v>
      </c>
      <c r="K24">
        <v>8.7582083901263204</v>
      </c>
      <c r="L24">
        <v>8.7302795112141993</v>
      </c>
      <c r="M24">
        <v>8.7073356170431797</v>
      </c>
      <c r="N24">
        <v>8.6843873087374597</v>
      </c>
      <c r="O24">
        <v>8.6626864781614099</v>
      </c>
      <c r="P24">
        <v>8.6407110674259098</v>
      </c>
      <c r="Q24">
        <v>8.6419446354958502</v>
      </c>
      <c r="R24">
        <v>8.6828746994389494</v>
      </c>
    </row>
    <row r="25" spans="2:18" x14ac:dyDescent="0.25">
      <c r="B25" s="1" t="s">
        <v>68</v>
      </c>
      <c r="C25">
        <v>31.119356140485699</v>
      </c>
      <c r="D25">
        <v>18.470173869139199</v>
      </c>
      <c r="E25">
        <v>13.966589077898099</v>
      </c>
      <c r="F25">
        <v>11.3484519393356</v>
      </c>
      <c r="G25">
        <v>9.8545451498220693</v>
      </c>
      <c r="H25">
        <v>8.9763996841476299</v>
      </c>
      <c r="I25">
        <v>8.3893976511693502</v>
      </c>
      <c r="J25">
        <v>7.9686758926973802</v>
      </c>
      <c r="K25">
        <v>7.6472093500370599</v>
      </c>
      <c r="L25">
        <v>7.3878691170163204</v>
      </c>
      <c r="M25">
        <v>7.1710023888719698</v>
      </c>
      <c r="N25">
        <v>6.9818473195763602</v>
      </c>
      <c r="O25">
        <v>6.8190685758856899</v>
      </c>
      <c r="P25">
        <v>6.6693676724703401</v>
      </c>
      <c r="Q25">
        <v>6.5454538170590997</v>
      </c>
      <c r="R25">
        <v>6.5473009086050196</v>
      </c>
    </row>
    <row r="26" spans="2:18" x14ac:dyDescent="0.25">
      <c r="B26" s="1" t="s">
        <v>4</v>
      </c>
      <c r="C26">
        <v>27.574289166875499</v>
      </c>
      <c r="D26">
        <v>18.6721450180282</v>
      </c>
      <c r="E26">
        <v>15.455532335373</v>
      </c>
      <c r="F26">
        <v>14.2500892889451</v>
      </c>
      <c r="G26">
        <v>13.703247321558999</v>
      </c>
      <c r="H26">
        <v>13.4261582374717</v>
      </c>
      <c r="I26">
        <v>13.262023244643601</v>
      </c>
      <c r="J26">
        <v>13.1571712007279</v>
      </c>
      <c r="K26">
        <v>13.0834866354322</v>
      </c>
      <c r="L26">
        <v>13.029575551707101</v>
      </c>
      <c r="M26">
        <v>12.9895781719865</v>
      </c>
      <c r="N26">
        <v>12.956478011763201</v>
      </c>
      <c r="O26">
        <v>12.9328923867412</v>
      </c>
      <c r="P26">
        <v>12.9116087817109</v>
      </c>
      <c r="Q26">
        <v>12.8987148532358</v>
      </c>
      <c r="R26">
        <v>12.886039676862699</v>
      </c>
    </row>
    <row r="27" spans="2:18" x14ac:dyDescent="0.25">
      <c r="B27" s="1" t="s">
        <v>114</v>
      </c>
      <c r="C27">
        <f>STDEV(C16:C25)/SQRT(10)</f>
        <v>3.2071142927745653</v>
      </c>
      <c r="D27">
        <f t="shared" ref="D27:R27" si="2">STDEV(D16:D25)/SQRT(10)</f>
        <v>2.8305369214270186</v>
      </c>
      <c r="E27">
        <f t="shared" si="2"/>
        <v>2.9122402473652631</v>
      </c>
      <c r="F27">
        <f t="shared" si="2"/>
        <v>3.0004478080067312</v>
      </c>
      <c r="G27">
        <f t="shared" si="2"/>
        <v>3.067554647215974</v>
      </c>
      <c r="H27">
        <f t="shared" si="2"/>
        <v>3.1090617970067855</v>
      </c>
      <c r="I27">
        <f t="shared" si="2"/>
        <v>3.1357377648100848</v>
      </c>
      <c r="J27">
        <f t="shared" si="2"/>
        <v>3.1533144840758673</v>
      </c>
      <c r="K27">
        <f t="shared" si="2"/>
        <v>3.166917982532834</v>
      </c>
      <c r="L27">
        <f t="shared" si="2"/>
        <v>3.1785977601926763</v>
      </c>
      <c r="M27">
        <f t="shared" si="2"/>
        <v>3.1904128922000869</v>
      </c>
      <c r="N27">
        <f t="shared" si="2"/>
        <v>3.2025009594734835</v>
      </c>
      <c r="O27">
        <f t="shared" si="2"/>
        <v>3.214513485301338</v>
      </c>
      <c r="P27">
        <f t="shared" si="2"/>
        <v>3.2276078589646877</v>
      </c>
      <c r="Q27">
        <f t="shared" si="2"/>
        <v>3.2368207891935601</v>
      </c>
      <c r="R27">
        <f t="shared" si="2"/>
        <v>3.2330457857007806</v>
      </c>
    </row>
    <row r="28" spans="2:18" x14ac:dyDescent="0.25">
      <c r="C28" s="111" t="s">
        <v>56</v>
      </c>
      <c r="D28" s="112"/>
      <c r="E28" s="112"/>
      <c r="F28" s="112"/>
      <c r="G28" s="112"/>
      <c r="H28" s="112"/>
      <c r="I28" s="112"/>
      <c r="J28" s="112"/>
      <c r="K28" s="112"/>
      <c r="L28" s="112"/>
      <c r="M28" s="112"/>
      <c r="N28" s="112"/>
      <c r="O28" s="112"/>
      <c r="P28" s="112"/>
      <c r="Q28" s="112"/>
      <c r="R28" s="113"/>
    </row>
    <row r="29" spans="2:18" x14ac:dyDescent="0.25">
      <c r="B29" s="1" t="s">
        <v>113</v>
      </c>
      <c r="C29">
        <v>6.0330609147899503</v>
      </c>
      <c r="D29">
        <v>3.1169109242259898</v>
      </c>
      <c r="E29">
        <v>2.4803318992622101</v>
      </c>
      <c r="F29">
        <v>1.63251761091928</v>
      </c>
      <c r="G29">
        <v>1.2808099236783199</v>
      </c>
      <c r="H29">
        <v>1.1601731835568101</v>
      </c>
      <c r="I29">
        <v>1.11454054590273</v>
      </c>
      <c r="J29">
        <v>1.09448150228179</v>
      </c>
      <c r="K29">
        <v>1.0845736689782499</v>
      </c>
      <c r="L29">
        <v>1.0795628239535</v>
      </c>
      <c r="M29">
        <v>1.07709488627007</v>
      </c>
      <c r="N29">
        <v>1.0777455936695399</v>
      </c>
      <c r="O29">
        <v>1.0792828906335199</v>
      </c>
      <c r="P29">
        <v>1.0872889107849699</v>
      </c>
      <c r="Q29">
        <v>1.09185598069956</v>
      </c>
      <c r="R29">
        <v>1.09362496665778</v>
      </c>
    </row>
    <row r="30" spans="2:18" x14ac:dyDescent="0.25">
      <c r="B30" s="1" t="s">
        <v>2</v>
      </c>
      <c r="C30">
        <v>21.9442003670957</v>
      </c>
      <c r="D30">
        <v>11.2000509715609</v>
      </c>
      <c r="E30">
        <v>7.9312154094799103</v>
      </c>
      <c r="F30">
        <v>6.9771831417612704</v>
      </c>
      <c r="G30">
        <v>6.4802544248356702</v>
      </c>
      <c r="H30">
        <v>6.1294291122939404</v>
      </c>
      <c r="I30">
        <v>5.8501783155607301</v>
      </c>
      <c r="J30">
        <v>5.6134414205800001</v>
      </c>
      <c r="K30">
        <v>5.4033870061232196</v>
      </c>
      <c r="L30">
        <v>5.2184782963879099</v>
      </c>
      <c r="M30">
        <v>5.0478866649495497</v>
      </c>
      <c r="N30">
        <v>4.8929786278551504</v>
      </c>
      <c r="O30">
        <v>4.7508684362780196</v>
      </c>
      <c r="P30">
        <v>4.6213468400536799</v>
      </c>
      <c r="Q30">
        <v>4.4933321369222101</v>
      </c>
      <c r="R30">
        <v>4.2393345854574704</v>
      </c>
    </row>
    <row r="31" spans="2:18" x14ac:dyDescent="0.25">
      <c r="B31" s="1" t="s">
        <v>3</v>
      </c>
      <c r="C31">
        <v>22.392432012833002</v>
      </c>
      <c r="D31">
        <v>14.7987350185743</v>
      </c>
      <c r="E31">
        <v>11.9399206927188</v>
      </c>
      <c r="F31">
        <v>11.029511530936601</v>
      </c>
      <c r="G31">
        <v>10.641023323604101</v>
      </c>
      <c r="H31">
        <v>10.433592765786001</v>
      </c>
      <c r="I31">
        <v>10.312615240053001</v>
      </c>
      <c r="J31">
        <v>10.235228299858999</v>
      </c>
      <c r="K31">
        <v>10.184196143105501</v>
      </c>
      <c r="L31">
        <v>10.1561484982668</v>
      </c>
      <c r="M31">
        <v>10.135478776471199</v>
      </c>
      <c r="N31">
        <v>10.126569191408199</v>
      </c>
      <c r="O31">
        <v>10.1289767066695</v>
      </c>
      <c r="P31">
        <v>10.1620010964062</v>
      </c>
      <c r="Q31">
        <v>10.2131303358778</v>
      </c>
      <c r="R31">
        <v>10.270125702059399</v>
      </c>
    </row>
    <row r="32" spans="2:18" x14ac:dyDescent="0.25">
      <c r="B32" s="1" t="s">
        <v>46</v>
      </c>
      <c r="C32">
        <v>26.7114811687747</v>
      </c>
      <c r="D32">
        <v>10.425449047606699</v>
      </c>
      <c r="E32">
        <v>7.3003150849150096</v>
      </c>
      <c r="F32">
        <v>6.9172108554835097</v>
      </c>
      <c r="G32">
        <v>6.8447033361743799</v>
      </c>
      <c r="H32">
        <v>6.8634126883854396</v>
      </c>
      <c r="I32">
        <v>6.9081826099770698</v>
      </c>
      <c r="J32">
        <v>6.9663219636992499</v>
      </c>
      <c r="K32">
        <v>7.0217907801563202</v>
      </c>
      <c r="L32">
        <v>7.0776944312647299</v>
      </c>
      <c r="M32">
        <v>7.1283432233459303</v>
      </c>
      <c r="N32">
        <v>7.1753882031140099</v>
      </c>
      <c r="O32">
        <v>7.2140854057094401</v>
      </c>
      <c r="P32">
        <v>7.2234895019050498</v>
      </c>
      <c r="Q32">
        <v>7.2242107069349997</v>
      </c>
      <c r="R32">
        <v>7.2634682390779997</v>
      </c>
    </row>
    <row r="33" spans="2:21" x14ac:dyDescent="0.25">
      <c r="B33" s="1" t="s">
        <v>63</v>
      </c>
      <c r="C33">
        <v>10.7396038865951</v>
      </c>
      <c r="D33">
        <v>7.3464101549002097</v>
      </c>
      <c r="E33">
        <v>6.4188986965723398</v>
      </c>
      <c r="F33">
        <v>6.0550014794591203</v>
      </c>
      <c r="G33">
        <v>5.7998449337148497</v>
      </c>
      <c r="H33">
        <v>5.6192966159058999</v>
      </c>
      <c r="I33">
        <v>5.4982045115659801</v>
      </c>
      <c r="J33">
        <v>5.4151692862224499</v>
      </c>
      <c r="K33">
        <v>5.3595682028233496</v>
      </c>
      <c r="L33">
        <v>5.3271762812420702</v>
      </c>
      <c r="M33">
        <v>5.3049455080353001</v>
      </c>
      <c r="N33">
        <v>5.2961648460918598</v>
      </c>
      <c r="O33">
        <v>5.2849864573433498</v>
      </c>
      <c r="P33">
        <v>5.2714831026453304</v>
      </c>
      <c r="Q33">
        <v>5.31843193303808</v>
      </c>
      <c r="R33">
        <v>5.3290700772715196</v>
      </c>
    </row>
    <row r="34" spans="2:21" x14ac:dyDescent="0.25">
      <c r="B34" s="1" t="s">
        <v>65</v>
      </c>
      <c r="C34">
        <v>24.999326211132399</v>
      </c>
      <c r="D34">
        <v>18.066332042830901</v>
      </c>
      <c r="E34">
        <v>17.390103476881901</v>
      </c>
      <c r="F34">
        <v>17.630537858226699</v>
      </c>
      <c r="G34">
        <v>17.823281140271</v>
      </c>
      <c r="H34">
        <v>17.943430399735998</v>
      </c>
      <c r="I34">
        <v>18.020863527017401</v>
      </c>
      <c r="J34">
        <v>18.071097698220999</v>
      </c>
      <c r="K34">
        <v>18.105124694800299</v>
      </c>
      <c r="L34">
        <v>18.124719392566</v>
      </c>
      <c r="M34">
        <v>18.1247988669218</v>
      </c>
      <c r="N34">
        <v>18.099159405741201</v>
      </c>
      <c r="O34">
        <v>18.044174961037101</v>
      </c>
      <c r="P34">
        <v>17.993382847574701</v>
      </c>
      <c r="Q34">
        <v>17.964154629356401</v>
      </c>
      <c r="R34">
        <v>17.846647074539099</v>
      </c>
    </row>
    <row r="35" spans="2:21" x14ac:dyDescent="0.25">
      <c r="B35" s="1" t="s">
        <v>64</v>
      </c>
      <c r="C35">
        <v>38.4007427364267</v>
      </c>
      <c r="D35">
        <v>33.463963219839997</v>
      </c>
      <c r="E35">
        <v>32.436759902713298</v>
      </c>
      <c r="F35">
        <v>32.372369287578103</v>
      </c>
      <c r="G35">
        <v>32.336261092132197</v>
      </c>
      <c r="H35">
        <v>32.163737642192203</v>
      </c>
      <c r="I35">
        <v>31.931856896208298</v>
      </c>
      <c r="J35">
        <v>31.675448594800699</v>
      </c>
      <c r="K35">
        <v>31.408009866817299</v>
      </c>
      <c r="L35">
        <v>31.150872098218201</v>
      </c>
      <c r="M35">
        <v>30.9330033464799</v>
      </c>
      <c r="N35">
        <v>30.742473430039102</v>
      </c>
      <c r="O35">
        <v>30.6088098483743</v>
      </c>
      <c r="P35">
        <v>30.505370886172301</v>
      </c>
      <c r="Q35">
        <v>30.3852887439215</v>
      </c>
      <c r="R35">
        <v>30.4440877474585</v>
      </c>
      <c r="U35" s="1"/>
    </row>
    <row r="36" spans="2:21" x14ac:dyDescent="0.25">
      <c r="B36" s="1" t="s">
        <v>66</v>
      </c>
      <c r="C36">
        <v>25.597922638496598</v>
      </c>
      <c r="D36">
        <v>19.2296365280259</v>
      </c>
      <c r="E36">
        <v>15.815433690775301</v>
      </c>
      <c r="F36">
        <v>14.8460426661747</v>
      </c>
      <c r="G36">
        <v>14.5063183325686</v>
      </c>
      <c r="H36">
        <v>14.3838387127189</v>
      </c>
      <c r="I36">
        <v>14.3645839425619</v>
      </c>
      <c r="J36">
        <v>14.390557267596201</v>
      </c>
      <c r="K36">
        <v>14.4381870405276</v>
      </c>
      <c r="L36">
        <v>14.494151069145801</v>
      </c>
      <c r="M36">
        <v>14.552275941588499</v>
      </c>
      <c r="N36">
        <v>14.610349941853</v>
      </c>
      <c r="O36">
        <v>14.675826691186799</v>
      </c>
      <c r="P36">
        <v>14.742810737694001</v>
      </c>
      <c r="Q36">
        <v>14.8027193716844</v>
      </c>
      <c r="R36">
        <v>15.1044456347081</v>
      </c>
      <c r="U36" s="1"/>
    </row>
    <row r="37" spans="2:21" x14ac:dyDescent="0.25">
      <c r="B37" s="1" t="s">
        <v>67</v>
      </c>
      <c r="C37">
        <v>9.8818596289171499</v>
      </c>
      <c r="D37">
        <v>7.2812101884452298</v>
      </c>
      <c r="E37">
        <v>6.4079830076370401</v>
      </c>
      <c r="F37">
        <v>6.1212421087219298</v>
      </c>
      <c r="G37">
        <v>6.0620856272359198</v>
      </c>
      <c r="H37">
        <v>6.1127512618141902</v>
      </c>
      <c r="I37">
        <v>6.2167709876861101</v>
      </c>
      <c r="J37">
        <v>6.3530503924780097</v>
      </c>
      <c r="K37">
        <v>6.5040143094928897</v>
      </c>
      <c r="L37">
        <v>6.6571032484923398</v>
      </c>
      <c r="M37">
        <v>6.8083225053864096</v>
      </c>
      <c r="N37">
        <v>6.9553926188985802</v>
      </c>
      <c r="O37">
        <v>7.0941388626465498</v>
      </c>
      <c r="P37">
        <v>7.2219646951342904</v>
      </c>
      <c r="Q37">
        <v>7.3613450657672503</v>
      </c>
      <c r="R37">
        <v>7.40048089767566</v>
      </c>
      <c r="U37" s="1"/>
    </row>
    <row r="38" spans="2:21" x14ac:dyDescent="0.25">
      <c r="B38" s="1" t="s">
        <v>68</v>
      </c>
      <c r="C38">
        <v>29.414677931292498</v>
      </c>
      <c r="D38">
        <v>12.602328480675</v>
      </c>
      <c r="E38">
        <v>9.3898628646774291</v>
      </c>
      <c r="F38">
        <v>8.0886065995425298</v>
      </c>
      <c r="G38">
        <v>7.38544794259432</v>
      </c>
      <c r="H38">
        <v>6.9516451723845698</v>
      </c>
      <c r="I38">
        <v>6.6580763609908402</v>
      </c>
      <c r="J38">
        <v>6.4493861100470697</v>
      </c>
      <c r="K38">
        <v>6.2924113424953001</v>
      </c>
      <c r="L38">
        <v>6.16367931023788</v>
      </c>
      <c r="M38">
        <v>6.0599678119532099</v>
      </c>
      <c r="N38">
        <v>5.96726827280688</v>
      </c>
      <c r="O38">
        <v>5.8905381908394903</v>
      </c>
      <c r="P38">
        <v>5.8175386613498503</v>
      </c>
      <c r="Q38">
        <v>5.7330874519066901</v>
      </c>
      <c r="R38">
        <v>5.6119722073757403</v>
      </c>
      <c r="U38" s="1"/>
    </row>
    <row r="39" spans="2:21" x14ac:dyDescent="0.25">
      <c r="B39" s="1" t="s">
        <v>4</v>
      </c>
      <c r="C39">
        <v>21.611530749635399</v>
      </c>
      <c r="D39">
        <v>13.753102657668499</v>
      </c>
      <c r="E39">
        <v>11.751082472563301</v>
      </c>
      <c r="F39">
        <v>11.1670223138804</v>
      </c>
      <c r="G39">
        <v>10.916003007680899</v>
      </c>
      <c r="H39">
        <v>10.7761307554774</v>
      </c>
      <c r="I39">
        <v>10.687587293752401</v>
      </c>
      <c r="J39">
        <v>10.626418253578599</v>
      </c>
      <c r="K39">
        <v>10.580126305532</v>
      </c>
      <c r="L39">
        <v>10.544958544977501</v>
      </c>
      <c r="M39">
        <v>10.517211753140201</v>
      </c>
      <c r="N39">
        <v>10.494349013147801</v>
      </c>
      <c r="O39">
        <v>10.4771688450718</v>
      </c>
      <c r="P39">
        <v>10.464667727972</v>
      </c>
      <c r="Q39">
        <v>10.458755635610901</v>
      </c>
      <c r="R39">
        <v>10.4603257132281</v>
      </c>
    </row>
    <row r="40" spans="2:21" x14ac:dyDescent="0.25">
      <c r="B40" s="1" t="s">
        <v>114</v>
      </c>
      <c r="C40">
        <f>STDEV(C29:C38)/SQRT(10)</f>
        <v>3.154076540856221</v>
      </c>
      <c r="D40">
        <f t="shared" ref="D40:R40" si="3">STDEV(D29:D38)/SQRT(10)</f>
        <v>2.693991360032002</v>
      </c>
      <c r="E40">
        <f t="shared" si="3"/>
        <v>2.7062770737478337</v>
      </c>
      <c r="F40">
        <f t="shared" si="3"/>
        <v>2.7740656110290942</v>
      </c>
      <c r="G40">
        <f t="shared" si="3"/>
        <v>2.8102839403346827</v>
      </c>
      <c r="H40">
        <f t="shared" si="3"/>
        <v>2.8171446872259929</v>
      </c>
      <c r="I40">
        <f t="shared" si="3"/>
        <v>2.8111668979546671</v>
      </c>
      <c r="J40">
        <f t="shared" si="3"/>
        <v>2.7989227063484328</v>
      </c>
      <c r="K40">
        <f t="shared" si="3"/>
        <v>2.7835769246708439</v>
      </c>
      <c r="L40">
        <f t="shared" si="3"/>
        <v>2.7675240627981088</v>
      </c>
      <c r="M40">
        <f t="shared" si="3"/>
        <v>2.7536072237718159</v>
      </c>
      <c r="N40">
        <f t="shared" si="3"/>
        <v>2.7406395668563777</v>
      </c>
      <c r="O40">
        <f t="shared" si="3"/>
        <v>2.7314868507082459</v>
      </c>
      <c r="P40">
        <f t="shared" si="3"/>
        <v>2.7251308143439452</v>
      </c>
      <c r="Q40">
        <f t="shared" si="3"/>
        <v>2.7171559392691362</v>
      </c>
      <c r="R40">
        <f t="shared" si="3"/>
        <v>2.731233322948901</v>
      </c>
    </row>
    <row r="41" spans="2:21" x14ac:dyDescent="0.25">
      <c r="C41" s="111" t="s">
        <v>58</v>
      </c>
      <c r="D41" s="112"/>
      <c r="E41" s="112"/>
      <c r="F41" s="112"/>
      <c r="G41" s="112"/>
      <c r="H41" s="112"/>
      <c r="I41" s="112"/>
      <c r="J41" s="112"/>
      <c r="K41" s="112"/>
      <c r="L41" s="112"/>
      <c r="M41" s="112"/>
      <c r="N41" s="112"/>
      <c r="O41" s="112"/>
      <c r="P41" s="112"/>
      <c r="Q41" s="112"/>
      <c r="R41" s="113"/>
    </row>
    <row r="42" spans="2:21" x14ac:dyDescent="0.25">
      <c r="B42" s="1" t="s">
        <v>113</v>
      </c>
      <c r="C42">
        <v>3.55181818968309</v>
      </c>
      <c r="D42">
        <v>4.0850930904143699</v>
      </c>
      <c r="E42">
        <v>2.6272230429729899</v>
      </c>
      <c r="F42">
        <v>1.7993266886852299</v>
      </c>
      <c r="G42">
        <v>1.3767615409680301</v>
      </c>
      <c r="H42">
        <v>1.1052980745033401</v>
      </c>
      <c r="I42">
        <v>0.93501069840620199</v>
      </c>
      <c r="J42">
        <v>0.86297523546813504</v>
      </c>
      <c r="K42">
        <v>0.83916811040540695</v>
      </c>
      <c r="L42">
        <v>0.83306059006396704</v>
      </c>
      <c r="M42">
        <v>0.83355216359560902</v>
      </c>
      <c r="N42">
        <v>0.83596186855161703</v>
      </c>
      <c r="O42">
        <v>0.84404273296384702</v>
      </c>
      <c r="P42">
        <v>0.857399661895619</v>
      </c>
      <c r="Q42">
        <v>0.86957905195125795</v>
      </c>
      <c r="R42">
        <v>0.90690850893571595</v>
      </c>
    </row>
    <row r="43" spans="2:21" x14ac:dyDescent="0.25">
      <c r="B43" s="1" t="s">
        <v>2</v>
      </c>
      <c r="C43">
        <v>16.630981652340999</v>
      </c>
      <c r="D43">
        <v>14.5900297070964</v>
      </c>
      <c r="E43">
        <v>10.023513533634899</v>
      </c>
      <c r="F43">
        <v>7.8315789342838897</v>
      </c>
      <c r="G43">
        <v>6.99586255996768</v>
      </c>
      <c r="H43">
        <v>6.5428968340762603</v>
      </c>
      <c r="I43">
        <v>6.2496345647825304</v>
      </c>
      <c r="J43">
        <v>6.0404261876861298</v>
      </c>
      <c r="K43">
        <v>5.8777746611832304</v>
      </c>
      <c r="L43">
        <v>5.7395480688851004</v>
      </c>
      <c r="M43">
        <v>5.61560960058784</v>
      </c>
      <c r="N43">
        <v>5.50456233792411</v>
      </c>
      <c r="O43">
        <v>5.3918059742794702</v>
      </c>
      <c r="P43">
        <v>5.2831414199528499</v>
      </c>
      <c r="Q43">
        <v>5.1766177724506699</v>
      </c>
      <c r="R43">
        <v>5.0174403005097901</v>
      </c>
    </row>
    <row r="44" spans="2:21" x14ac:dyDescent="0.25">
      <c r="B44" s="1" t="s">
        <v>3</v>
      </c>
      <c r="C44">
        <v>16.721921874112098</v>
      </c>
      <c r="D44">
        <v>18.821506465956301</v>
      </c>
      <c r="E44">
        <v>14.305847813128</v>
      </c>
      <c r="F44">
        <v>12.239712780317401</v>
      </c>
      <c r="G44">
        <v>10.9888795095024</v>
      </c>
      <c r="H44">
        <v>10.186889428979899</v>
      </c>
      <c r="I44">
        <v>9.7171938943721194</v>
      </c>
      <c r="J44">
        <v>9.4449630329167604</v>
      </c>
      <c r="K44">
        <v>9.2737116481619708</v>
      </c>
      <c r="L44">
        <v>9.1477518716694899</v>
      </c>
      <c r="M44">
        <v>9.04371592013635</v>
      </c>
      <c r="N44">
        <v>8.9532634361076795</v>
      </c>
      <c r="O44">
        <v>8.8637566519843602</v>
      </c>
      <c r="P44">
        <v>8.7750064814612205</v>
      </c>
      <c r="Q44">
        <v>8.6477623423031407</v>
      </c>
      <c r="R44">
        <v>8.4247124899705792</v>
      </c>
    </row>
    <row r="45" spans="2:21" x14ac:dyDescent="0.25">
      <c r="B45" s="1" t="s">
        <v>46</v>
      </c>
      <c r="C45">
        <v>18.021632464866499</v>
      </c>
      <c r="D45">
        <v>19.077908637489099</v>
      </c>
      <c r="E45">
        <v>12.6220250482362</v>
      </c>
      <c r="F45">
        <v>9.6942395904295697</v>
      </c>
      <c r="G45">
        <v>8.4631943970267507</v>
      </c>
      <c r="H45">
        <v>7.8625960067569602</v>
      </c>
      <c r="I45">
        <v>7.5669592640766199</v>
      </c>
      <c r="J45">
        <v>7.3853429578853902</v>
      </c>
      <c r="K45">
        <v>7.25517194093994</v>
      </c>
      <c r="L45">
        <v>7.1425256491701496</v>
      </c>
      <c r="M45">
        <v>7.0359269922683598</v>
      </c>
      <c r="N45">
        <v>6.9411594885851198</v>
      </c>
      <c r="O45">
        <v>6.8718694788907797</v>
      </c>
      <c r="P45">
        <v>6.8614291038711199</v>
      </c>
      <c r="Q45">
        <v>6.8649987190859099</v>
      </c>
      <c r="R45">
        <v>6.8614312516751497</v>
      </c>
    </row>
    <row r="46" spans="2:21" x14ac:dyDescent="0.25">
      <c r="B46" s="1" t="s">
        <v>63</v>
      </c>
      <c r="C46">
        <v>6.7287986202891599</v>
      </c>
      <c r="D46">
        <v>8.6518452417220395</v>
      </c>
      <c r="E46">
        <v>6.0584879705664898</v>
      </c>
      <c r="F46">
        <v>5.0308058326895901</v>
      </c>
      <c r="G46">
        <v>4.6771553573383198</v>
      </c>
      <c r="H46">
        <v>4.5129771456125303</v>
      </c>
      <c r="I46">
        <v>4.3871737846900603</v>
      </c>
      <c r="J46">
        <v>4.2747791986713297</v>
      </c>
      <c r="K46">
        <v>4.1662262768319396</v>
      </c>
      <c r="L46">
        <v>4.0680116827785202</v>
      </c>
      <c r="M46">
        <v>3.9854328777199601</v>
      </c>
      <c r="N46">
        <v>3.9130792169916599</v>
      </c>
      <c r="O46">
        <v>3.8496771967847701</v>
      </c>
      <c r="P46">
        <v>3.7927318053396499</v>
      </c>
      <c r="Q46">
        <v>3.75342500812198</v>
      </c>
      <c r="R46">
        <v>3.65041300293099</v>
      </c>
    </row>
    <row r="47" spans="2:21" x14ac:dyDescent="0.25">
      <c r="B47" s="1" t="s">
        <v>65</v>
      </c>
      <c r="C47">
        <v>21.917138551882498</v>
      </c>
      <c r="D47">
        <v>19.392154206066099</v>
      </c>
      <c r="E47">
        <v>17.387906322930501</v>
      </c>
      <c r="F47">
        <v>16.051655968075099</v>
      </c>
      <c r="G47">
        <v>15.2681727769726</v>
      </c>
      <c r="H47">
        <v>14.795460838661899</v>
      </c>
      <c r="I47">
        <v>14.5263051914008</v>
      </c>
      <c r="J47">
        <v>14.3703504976207</v>
      </c>
      <c r="K47">
        <v>14.2850897074056</v>
      </c>
      <c r="L47">
        <v>14.237084284501099</v>
      </c>
      <c r="M47">
        <v>14.208405322088</v>
      </c>
      <c r="N47">
        <v>14.187595436648801</v>
      </c>
      <c r="O47">
        <v>14.1669275799454</v>
      </c>
      <c r="P47">
        <v>14.1243474616636</v>
      </c>
      <c r="Q47">
        <v>14.008355206193199</v>
      </c>
      <c r="R47">
        <v>13.759016831418601</v>
      </c>
    </row>
    <row r="48" spans="2:21" x14ac:dyDescent="0.25">
      <c r="B48" s="1" t="s">
        <v>64</v>
      </c>
      <c r="C48">
        <v>33.312895236990499</v>
      </c>
      <c r="D48">
        <v>34.905360608505902</v>
      </c>
      <c r="E48">
        <v>31.815844365789498</v>
      </c>
      <c r="F48">
        <v>30.720654330869099</v>
      </c>
      <c r="G48">
        <v>30.183773449089799</v>
      </c>
      <c r="H48">
        <v>29.763647019295199</v>
      </c>
      <c r="I48">
        <v>29.420028700840501</v>
      </c>
      <c r="J48">
        <v>29.118879052751499</v>
      </c>
      <c r="K48">
        <v>28.852655828380801</v>
      </c>
      <c r="L48">
        <v>28.608269603148202</v>
      </c>
      <c r="M48">
        <v>28.391187104305299</v>
      </c>
      <c r="N48">
        <v>28.199567831021501</v>
      </c>
      <c r="O48">
        <v>28.0174892956551</v>
      </c>
      <c r="P48">
        <v>27.855473902220702</v>
      </c>
      <c r="Q48">
        <v>27.7242690995438</v>
      </c>
      <c r="R48">
        <v>27.528089887640402</v>
      </c>
    </row>
    <row r="49" spans="2:18" x14ac:dyDescent="0.25">
      <c r="B49" s="1" t="s">
        <v>66</v>
      </c>
      <c r="C49">
        <v>19.367577735150299</v>
      </c>
      <c r="D49">
        <v>21.635378874816901</v>
      </c>
      <c r="E49">
        <v>17.241620195458299</v>
      </c>
      <c r="F49">
        <v>15.241101008006799</v>
      </c>
      <c r="G49">
        <v>13.899471425945499</v>
      </c>
      <c r="H49">
        <v>13.1582312117327</v>
      </c>
      <c r="I49">
        <v>12.7791841407658</v>
      </c>
      <c r="J49">
        <v>12.584110720156801</v>
      </c>
      <c r="K49">
        <v>12.482784431150799</v>
      </c>
      <c r="L49">
        <v>12.4415247753125</v>
      </c>
      <c r="M49">
        <v>12.444070029159599</v>
      </c>
      <c r="N49">
        <v>12.474725422071799</v>
      </c>
      <c r="O49">
        <v>12.5303713742419</v>
      </c>
      <c r="P49">
        <v>12.583838373714601</v>
      </c>
      <c r="Q49">
        <v>12.6317344513521</v>
      </c>
      <c r="R49">
        <v>12.613818960899801</v>
      </c>
    </row>
    <row r="50" spans="2:18" x14ac:dyDescent="0.25">
      <c r="B50" s="1" t="s">
        <v>67</v>
      </c>
      <c r="C50">
        <v>10.046076499661201</v>
      </c>
      <c r="D50">
        <v>9.4474380231304504</v>
      </c>
      <c r="E50">
        <v>6.4070693261924703</v>
      </c>
      <c r="F50">
        <v>5.36755039254371</v>
      </c>
      <c r="G50">
        <v>5.0513997566198698</v>
      </c>
      <c r="H50">
        <v>4.8336228595498802</v>
      </c>
      <c r="I50">
        <v>4.7050853018072596</v>
      </c>
      <c r="J50">
        <v>4.6348610954913596</v>
      </c>
      <c r="K50">
        <v>4.6008196897795504</v>
      </c>
      <c r="L50">
        <v>4.5940705644939097</v>
      </c>
      <c r="M50">
        <v>4.6061327291283298</v>
      </c>
      <c r="N50">
        <v>4.6342082367297097</v>
      </c>
      <c r="O50">
        <v>4.67364907315784</v>
      </c>
      <c r="P50">
        <v>4.70338914921048</v>
      </c>
      <c r="Q50">
        <v>4.7270453232429803</v>
      </c>
      <c r="R50">
        <v>4.7555436815388701</v>
      </c>
    </row>
    <row r="51" spans="2:18" x14ac:dyDescent="0.25">
      <c r="B51" s="1" t="s">
        <v>68</v>
      </c>
      <c r="C51">
        <v>17.388270185181799</v>
      </c>
      <c r="D51">
        <v>15.650740230614799</v>
      </c>
      <c r="E51">
        <v>10.5368040364304</v>
      </c>
      <c r="F51">
        <v>8.4258016451827906</v>
      </c>
      <c r="G51">
        <v>7.5063959331918504</v>
      </c>
      <c r="H51">
        <v>6.90687362441275</v>
      </c>
      <c r="I51">
        <v>6.4706241402945297</v>
      </c>
      <c r="J51">
        <v>6.1343098458626999</v>
      </c>
      <c r="K51">
        <v>5.8714930324534897</v>
      </c>
      <c r="L51">
        <v>5.6608072684035102</v>
      </c>
      <c r="M51">
        <v>5.4942418741458798</v>
      </c>
      <c r="N51">
        <v>5.3660404978184397</v>
      </c>
      <c r="O51">
        <v>5.2719260404963801</v>
      </c>
      <c r="P51">
        <v>5.1940013266547203</v>
      </c>
      <c r="Q51">
        <v>5.1344688633934004</v>
      </c>
      <c r="R51">
        <v>5.15766969535008</v>
      </c>
    </row>
    <row r="52" spans="2:18" x14ac:dyDescent="0.25">
      <c r="B52" s="1" t="s">
        <v>4</v>
      </c>
      <c r="C52">
        <v>16.368711101015801</v>
      </c>
      <c r="D52">
        <v>16.6257455085812</v>
      </c>
      <c r="E52">
        <v>12.902634165534</v>
      </c>
      <c r="F52">
        <v>11.2402427171083</v>
      </c>
      <c r="G52">
        <v>10.4411066706623</v>
      </c>
      <c r="H52">
        <v>9.9668493043581492</v>
      </c>
      <c r="I52">
        <v>9.6757199681436408</v>
      </c>
      <c r="J52">
        <v>9.4850997824510799</v>
      </c>
      <c r="K52">
        <v>9.3504895326692807</v>
      </c>
      <c r="L52">
        <v>9.2472654358426496</v>
      </c>
      <c r="M52">
        <v>9.1658274613135209</v>
      </c>
      <c r="N52">
        <v>9.1010163772450507</v>
      </c>
      <c r="O52">
        <v>9.0481515398399797</v>
      </c>
      <c r="P52">
        <v>9.0030758685984509</v>
      </c>
      <c r="Q52">
        <v>8.9538255837638392</v>
      </c>
      <c r="R52">
        <v>8.8675044610870106</v>
      </c>
    </row>
    <row r="53" spans="2:18" x14ac:dyDescent="0.25">
      <c r="B53" s="1" t="s">
        <v>114</v>
      </c>
      <c r="C53">
        <f>STDEV(C42:C51)/SQRT(10)</f>
        <v>2.641601329566472</v>
      </c>
      <c r="D53">
        <f t="shared" ref="D53:R53" si="4">STDEV(D42:D51)/SQRT(10)</f>
        <v>2.6981519662147591</v>
      </c>
      <c r="E53">
        <f t="shared" si="4"/>
        <v>2.5974495984009152</v>
      </c>
      <c r="F53">
        <f t="shared" si="4"/>
        <v>2.5900421523809727</v>
      </c>
      <c r="G53">
        <f t="shared" si="4"/>
        <v>2.5693981128990484</v>
      </c>
      <c r="H53">
        <f t="shared" si="4"/>
        <v>2.5508138882598552</v>
      </c>
      <c r="I53">
        <f t="shared" si="4"/>
        <v>2.5353777161512152</v>
      </c>
      <c r="J53">
        <f t="shared" si="4"/>
        <v>2.5198595164578235</v>
      </c>
      <c r="K53">
        <f t="shared" si="4"/>
        <v>2.5054030454143397</v>
      </c>
      <c r="L53">
        <f t="shared" si="4"/>
        <v>2.4918364450631456</v>
      </c>
      <c r="M53">
        <f t="shared" si="4"/>
        <v>2.4798723304199686</v>
      </c>
      <c r="N53">
        <f t="shared" si="4"/>
        <v>2.469276545067391</v>
      </c>
      <c r="O53">
        <f t="shared" si="4"/>
        <v>2.4586135516218839</v>
      </c>
      <c r="P53">
        <f t="shared" si="4"/>
        <v>2.4482076304274525</v>
      </c>
      <c r="Q53">
        <f t="shared" si="4"/>
        <v>2.4380806877816195</v>
      </c>
      <c r="R53">
        <f t="shared" si="4"/>
        <v>2.4186378838600278</v>
      </c>
    </row>
  </sheetData>
  <mergeCells count="4">
    <mergeCell ref="C2:R2"/>
    <mergeCell ref="C15:R15"/>
    <mergeCell ref="C28:R28"/>
    <mergeCell ref="C41:R41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K40"/>
  <sheetViews>
    <sheetView zoomScaleNormal="100" workbookViewId="0">
      <selection activeCell="S16" sqref="S16:T16"/>
    </sheetView>
  </sheetViews>
  <sheetFormatPr defaultRowHeight="15" x14ac:dyDescent="0.25"/>
  <sheetData>
    <row r="1" spans="2:37" x14ac:dyDescent="0.25">
      <c r="U1" s="1"/>
      <c r="V1" s="1">
        <v>1</v>
      </c>
      <c r="W1" s="1">
        <v>2</v>
      </c>
      <c r="X1" s="1">
        <v>3</v>
      </c>
      <c r="Y1" s="1">
        <v>4</v>
      </c>
      <c r="Z1" s="1">
        <v>5</v>
      </c>
      <c r="AA1" s="1">
        <v>6</v>
      </c>
      <c r="AB1" s="1">
        <v>7</v>
      </c>
      <c r="AC1" s="1">
        <v>8</v>
      </c>
      <c r="AD1" s="1">
        <v>9</v>
      </c>
      <c r="AE1" s="1">
        <v>10</v>
      </c>
      <c r="AF1" s="1">
        <v>11</v>
      </c>
      <c r="AG1" s="1">
        <v>12</v>
      </c>
      <c r="AH1" s="1">
        <v>13</v>
      </c>
      <c r="AI1" s="1">
        <v>14</v>
      </c>
      <c r="AJ1" s="1">
        <v>15</v>
      </c>
      <c r="AK1" s="1">
        <v>16</v>
      </c>
    </row>
    <row r="2" spans="2:37" x14ac:dyDescent="0.25">
      <c r="C2" s="111" t="s">
        <v>57</v>
      </c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2"/>
      <c r="R2" s="113"/>
      <c r="U2" s="1" t="s">
        <v>57</v>
      </c>
      <c r="V2">
        <v>18.367975209185719</v>
      </c>
      <c r="W2">
        <v>18.731406411190527</v>
      </c>
      <c r="X2">
        <v>19.102295409958145</v>
      </c>
      <c r="Y2">
        <v>19.456167061130124</v>
      </c>
      <c r="Z2">
        <v>19.793272024261647</v>
      </c>
      <c r="AA2">
        <v>20.111851552264522</v>
      </c>
      <c r="AB2">
        <v>20.407318801391988</v>
      </c>
      <c r="AC2">
        <v>20.679382637818453</v>
      </c>
      <c r="AD2">
        <v>20.928711424858651</v>
      </c>
      <c r="AE2">
        <v>21.156289332282306</v>
      </c>
      <c r="AF2">
        <v>21.364428468997357</v>
      </c>
      <c r="AG2">
        <v>21.554441344388501</v>
      </c>
      <c r="AH2">
        <v>21.73000252811638</v>
      </c>
      <c r="AI2">
        <v>21.894588495706437</v>
      </c>
      <c r="AJ2">
        <v>22.05326679299781</v>
      </c>
      <c r="AK2">
        <v>22.176295234037912</v>
      </c>
    </row>
    <row r="3" spans="2:37" x14ac:dyDescent="0.25">
      <c r="B3" s="1" t="s">
        <v>113</v>
      </c>
      <c r="C3">
        <v>0</v>
      </c>
      <c r="D3">
        <v>6.20351255364303</v>
      </c>
      <c r="E3">
        <v>6.1509056731573697</v>
      </c>
      <c r="F3">
        <v>6.0955094677248098</v>
      </c>
      <c r="G3">
        <v>6.0274322758769001</v>
      </c>
      <c r="H3">
        <v>5.9513249173051301</v>
      </c>
      <c r="I3">
        <v>5.8646132772923902</v>
      </c>
      <c r="J3">
        <v>5.7680483963124001</v>
      </c>
      <c r="K3">
        <v>5.66249517581186</v>
      </c>
      <c r="L3">
        <v>5.5455301651794704</v>
      </c>
      <c r="M3">
        <v>5.4176000809665599</v>
      </c>
      <c r="N3">
        <v>5.2772382666411497</v>
      </c>
      <c r="O3">
        <v>5.1267158229460099</v>
      </c>
      <c r="P3">
        <v>4.9663034972364803</v>
      </c>
      <c r="Q3">
        <v>4.7853473553977199</v>
      </c>
      <c r="R3">
        <v>4.6412376633769004</v>
      </c>
      <c r="U3" s="1" t="s">
        <v>56</v>
      </c>
      <c r="V3">
        <v>18.367975209185719</v>
      </c>
      <c r="W3">
        <v>18.674145275756011</v>
      </c>
      <c r="X3">
        <v>18.918136065331712</v>
      </c>
      <c r="Y3">
        <v>19.132483010309389</v>
      </c>
      <c r="Z3">
        <v>19.328674436756565</v>
      </c>
      <c r="AA3">
        <v>19.516055311507539</v>
      </c>
      <c r="AB3">
        <v>19.695191373732055</v>
      </c>
      <c r="AC3">
        <v>19.868087161322027</v>
      </c>
      <c r="AD3">
        <v>20.034671604917708</v>
      </c>
      <c r="AE3">
        <v>20.194285821348235</v>
      </c>
      <c r="AF3">
        <v>20.348535173971847</v>
      </c>
      <c r="AG3">
        <v>20.497944249378655</v>
      </c>
      <c r="AH3">
        <v>20.642841792554311</v>
      </c>
      <c r="AI3">
        <v>20.781063891913011</v>
      </c>
      <c r="AJ3">
        <v>20.918702787794306</v>
      </c>
      <c r="AK3">
        <v>21.062338408501073</v>
      </c>
    </row>
    <row r="4" spans="2:37" x14ac:dyDescent="0.25">
      <c r="B4" s="1" t="s">
        <v>2</v>
      </c>
      <c r="C4">
        <v>0</v>
      </c>
      <c r="D4">
        <v>11.038214785019001</v>
      </c>
      <c r="E4">
        <v>11.3201628492618</v>
      </c>
      <c r="F4">
        <v>11.561503811341799</v>
      </c>
      <c r="G4">
        <v>11.800410209088399</v>
      </c>
      <c r="H4">
        <v>12.0455391925196</v>
      </c>
      <c r="I4">
        <v>12.295080924353501</v>
      </c>
      <c r="J4">
        <v>12.549655789471601</v>
      </c>
      <c r="K4">
        <v>12.8078441661419</v>
      </c>
      <c r="L4">
        <v>13.066650967934899</v>
      </c>
      <c r="M4">
        <v>13.327311984604901</v>
      </c>
      <c r="N4">
        <v>13.5920201914101</v>
      </c>
      <c r="O4">
        <v>13.8590171001815</v>
      </c>
      <c r="P4">
        <v>14.124460363538301</v>
      </c>
      <c r="Q4">
        <v>14.390608752056201</v>
      </c>
      <c r="R4">
        <v>14.67668365978</v>
      </c>
      <c r="U4" s="1" t="s">
        <v>58</v>
      </c>
      <c r="V4">
        <v>18.367975209185719</v>
      </c>
      <c r="W4">
        <v>18.470172180087868</v>
      </c>
      <c r="X4">
        <v>18.552672762025761</v>
      </c>
      <c r="Y4">
        <v>18.639398834799628</v>
      </c>
      <c r="Z4">
        <v>18.729577650011723</v>
      </c>
      <c r="AA4">
        <v>18.824527141459225</v>
      </c>
      <c r="AB4">
        <v>18.922394421734715</v>
      </c>
      <c r="AC4">
        <v>19.021791098401241</v>
      </c>
      <c r="AD4">
        <v>19.122275604373918</v>
      </c>
      <c r="AE4">
        <v>19.224457153559605</v>
      </c>
      <c r="AF4">
        <v>19.329591191439842</v>
      </c>
      <c r="AG4">
        <v>19.437284134913018</v>
      </c>
      <c r="AH4">
        <v>19.546936180508304</v>
      </c>
      <c r="AI4">
        <v>19.659026115705284</v>
      </c>
      <c r="AJ4">
        <v>19.772614153028236</v>
      </c>
      <c r="AK4">
        <v>19.886308254677168</v>
      </c>
    </row>
    <row r="5" spans="2:37" x14ac:dyDescent="0.25">
      <c r="B5" s="1" t="s">
        <v>3</v>
      </c>
      <c r="C5">
        <v>0</v>
      </c>
      <c r="D5">
        <v>25.947166872621601</v>
      </c>
      <c r="E5">
        <v>26.183253625831401</v>
      </c>
      <c r="F5">
        <v>26.357130417653899</v>
      </c>
      <c r="G5">
        <v>26.498291356235399</v>
      </c>
      <c r="H5">
        <v>26.644806577864902</v>
      </c>
      <c r="I5">
        <v>26.783456165780599</v>
      </c>
      <c r="J5">
        <v>26.906282359307902</v>
      </c>
      <c r="K5">
        <v>27.007717536508899</v>
      </c>
      <c r="L5">
        <v>27.087026338840101</v>
      </c>
      <c r="M5">
        <v>27.144118494895501</v>
      </c>
      <c r="N5">
        <v>27.172117500426499</v>
      </c>
      <c r="O5">
        <v>27.190660789946701</v>
      </c>
      <c r="P5">
        <v>27.196402554860001</v>
      </c>
      <c r="Q5">
        <v>27.1982113728766</v>
      </c>
      <c r="R5">
        <v>27.146295801016301</v>
      </c>
    </row>
    <row r="6" spans="2:37" x14ac:dyDescent="0.25">
      <c r="B6" s="1" t="s">
        <v>46</v>
      </c>
      <c r="C6">
        <v>0</v>
      </c>
      <c r="D6">
        <v>8.8563460484287901</v>
      </c>
      <c r="E6">
        <v>9.2071987393529806</v>
      </c>
      <c r="F6">
        <v>9.5839093181628598</v>
      </c>
      <c r="G6">
        <v>9.9781417579971006</v>
      </c>
      <c r="H6">
        <v>10.3553906413416</v>
      </c>
      <c r="I6">
        <v>10.719231495446399</v>
      </c>
      <c r="J6">
        <v>11.065820357325199</v>
      </c>
      <c r="K6">
        <v>11.3921981258519</v>
      </c>
      <c r="L6">
        <v>11.6972296298897</v>
      </c>
      <c r="M6">
        <v>11.980844228002701</v>
      </c>
      <c r="N6">
        <v>12.246238357346099</v>
      </c>
      <c r="O6">
        <v>12.4887353195499</v>
      </c>
      <c r="P6">
        <v>12.7141087804634</v>
      </c>
      <c r="Q6">
        <v>12.9295261554827</v>
      </c>
      <c r="R6">
        <v>13.0796033235058</v>
      </c>
    </row>
    <row r="7" spans="2:37" x14ac:dyDescent="0.25">
      <c r="B7" s="1" t="s">
        <v>63</v>
      </c>
      <c r="C7">
        <v>0</v>
      </c>
      <c r="D7">
        <v>15.989110781012601</v>
      </c>
      <c r="E7">
        <v>16.624132864968299</v>
      </c>
      <c r="F7">
        <v>17.179086530672699</v>
      </c>
      <c r="G7">
        <v>17.667558065004702</v>
      </c>
      <c r="H7">
        <v>18.114222332637201</v>
      </c>
      <c r="I7">
        <v>18.527985990548</v>
      </c>
      <c r="J7">
        <v>18.9119121343568</v>
      </c>
      <c r="K7">
        <v>19.261848797704101</v>
      </c>
      <c r="L7">
        <v>19.5750562066676</v>
      </c>
      <c r="M7">
        <v>19.849286321753201</v>
      </c>
      <c r="N7">
        <v>20.089490508623399</v>
      </c>
      <c r="O7">
        <v>20.2959959072024</v>
      </c>
      <c r="P7">
        <v>20.478532974473101</v>
      </c>
      <c r="Q7">
        <v>20.644798038638601</v>
      </c>
      <c r="R7">
        <v>20.730082600586201</v>
      </c>
    </row>
    <row r="8" spans="2:37" x14ac:dyDescent="0.25">
      <c r="B8" s="1" t="s">
        <v>65</v>
      </c>
      <c r="C8">
        <v>0</v>
      </c>
      <c r="D8">
        <v>27.536697802401999</v>
      </c>
      <c r="E8">
        <v>28.1334930814876</v>
      </c>
      <c r="F8">
        <v>28.777591579578999</v>
      </c>
      <c r="G8">
        <v>29.3763146492056</v>
      </c>
      <c r="H8">
        <v>29.912953123244801</v>
      </c>
      <c r="I8">
        <v>30.3943390299413</v>
      </c>
      <c r="J8">
        <v>30.8343621984347</v>
      </c>
      <c r="K8">
        <v>31.2446627574251</v>
      </c>
      <c r="L8">
        <v>31.641005966554001</v>
      </c>
      <c r="M8">
        <v>32.033403946488797</v>
      </c>
      <c r="N8">
        <v>32.428776067507798</v>
      </c>
      <c r="O8">
        <v>32.828957895706097</v>
      </c>
      <c r="P8">
        <v>33.244768494052302</v>
      </c>
      <c r="Q8">
        <v>33.675418540046202</v>
      </c>
      <c r="R8">
        <v>34.117018434410902</v>
      </c>
    </row>
    <row r="9" spans="2:37" x14ac:dyDescent="0.25">
      <c r="B9" s="1" t="s">
        <v>64</v>
      </c>
      <c r="C9">
        <v>0</v>
      </c>
      <c r="D9">
        <v>44.3900393216298</v>
      </c>
      <c r="E9">
        <v>44.758971905538601</v>
      </c>
      <c r="F9">
        <v>45.171054524668101</v>
      </c>
      <c r="G9">
        <v>45.633479905653601</v>
      </c>
      <c r="H9">
        <v>46.109938822065203</v>
      </c>
      <c r="I9">
        <v>46.5696746046942</v>
      </c>
      <c r="J9">
        <v>47.008043661679103</v>
      </c>
      <c r="K9">
        <v>47.426496904583502</v>
      </c>
      <c r="L9">
        <v>47.827181651235698</v>
      </c>
      <c r="M9">
        <v>48.212228656124502</v>
      </c>
      <c r="N9">
        <v>48.586372920572998</v>
      </c>
      <c r="O9">
        <v>48.954352370595601</v>
      </c>
      <c r="P9">
        <v>49.323632396145399</v>
      </c>
      <c r="Q9">
        <v>49.687929984938201</v>
      </c>
      <c r="R9">
        <v>49.892990904226899</v>
      </c>
    </row>
    <row r="10" spans="2:37" x14ac:dyDescent="0.25">
      <c r="B10" s="1" t="s">
        <v>66</v>
      </c>
      <c r="C10">
        <v>0</v>
      </c>
      <c r="D10">
        <v>22.721642232903601</v>
      </c>
      <c r="E10">
        <v>23.323184439829699</v>
      </c>
      <c r="F10">
        <v>23.814020118852799</v>
      </c>
      <c r="G10">
        <v>24.230370746249601</v>
      </c>
      <c r="H10">
        <v>24.586989677621101</v>
      </c>
      <c r="I10">
        <v>24.882202697875201</v>
      </c>
      <c r="J10">
        <v>25.116260770318299</v>
      </c>
      <c r="K10">
        <v>25.292248431909101</v>
      </c>
      <c r="L10">
        <v>25.412504134704101</v>
      </c>
      <c r="M10">
        <v>25.483422745599398</v>
      </c>
      <c r="N10">
        <v>25.506007487852301</v>
      </c>
      <c r="O10">
        <v>25.489843708390602</v>
      </c>
      <c r="P10">
        <v>25.442066416949299</v>
      </c>
      <c r="Q10">
        <v>25.382943421627498</v>
      </c>
      <c r="R10">
        <v>25.307980717728999</v>
      </c>
    </row>
    <row r="11" spans="2:37" x14ac:dyDescent="0.25">
      <c r="B11" s="1" t="s">
        <v>67</v>
      </c>
      <c r="C11">
        <v>0</v>
      </c>
      <c r="D11">
        <v>12.544657498938699</v>
      </c>
      <c r="E11">
        <v>12.837243838354</v>
      </c>
      <c r="F11">
        <v>13.137169978166501</v>
      </c>
      <c r="G11">
        <v>13.4303007545835</v>
      </c>
      <c r="H11">
        <v>13.715190450380099</v>
      </c>
      <c r="I11">
        <v>13.984492490941699</v>
      </c>
      <c r="J11">
        <v>14.238632447223999</v>
      </c>
      <c r="K11">
        <v>14.4815211424684</v>
      </c>
      <c r="L11">
        <v>14.713483439862999</v>
      </c>
      <c r="M11">
        <v>14.939612360690001</v>
      </c>
      <c r="N11">
        <v>15.152044106356</v>
      </c>
      <c r="O11">
        <v>15.352918270169001</v>
      </c>
      <c r="P11">
        <v>15.5409972578741</v>
      </c>
      <c r="Q11">
        <v>15.734311002393</v>
      </c>
      <c r="R11">
        <v>15.8963398343575</v>
      </c>
    </row>
    <row r="12" spans="2:37" x14ac:dyDescent="0.25">
      <c r="B12" s="1" t="s">
        <v>68</v>
      </c>
      <c r="C12">
        <v>0</v>
      </c>
      <c r="D12">
        <v>12.086676215306101</v>
      </c>
      <c r="E12">
        <v>12.4844070817997</v>
      </c>
      <c r="F12">
        <v>12.884694864478799</v>
      </c>
      <c r="G12">
        <v>13.2904205227217</v>
      </c>
      <c r="H12">
        <v>13.682159787665601</v>
      </c>
      <c r="I12">
        <v>14.0521113370466</v>
      </c>
      <c r="J12">
        <v>14.3948082637545</v>
      </c>
      <c r="K12">
        <v>14.7100812101817</v>
      </c>
      <c r="L12">
        <v>14.9972248219545</v>
      </c>
      <c r="M12">
        <v>15.256455870848001</v>
      </c>
      <c r="N12">
        <v>15.494108037148701</v>
      </c>
      <c r="O12">
        <v>15.712828096476001</v>
      </c>
      <c r="P12">
        <v>15.914612221472</v>
      </c>
      <c r="Q12">
        <v>16.103573306521401</v>
      </c>
      <c r="R12">
        <v>16.2747194013896</v>
      </c>
    </row>
    <row r="13" spans="2:37" x14ac:dyDescent="0.25">
      <c r="B13" s="1" t="s">
        <v>4</v>
      </c>
      <c r="C13">
        <f>AVERAGE(C3:C12)</f>
        <v>0</v>
      </c>
      <c r="D13">
        <f t="shared" ref="D13:R13" si="0">AVERAGE(D3:D12)</f>
        <v>18.731406411190527</v>
      </c>
      <c r="E13">
        <f t="shared" si="0"/>
        <v>19.102295409958145</v>
      </c>
      <c r="F13">
        <f t="shared" si="0"/>
        <v>19.456167061130124</v>
      </c>
      <c r="G13">
        <f t="shared" si="0"/>
        <v>19.793272024261647</v>
      </c>
      <c r="H13">
        <f t="shared" si="0"/>
        <v>20.111851552264522</v>
      </c>
      <c r="I13">
        <f t="shared" si="0"/>
        <v>20.407318801391988</v>
      </c>
      <c r="J13">
        <f t="shared" si="0"/>
        <v>20.679382637818453</v>
      </c>
      <c r="K13">
        <f t="shared" si="0"/>
        <v>20.928711424858651</v>
      </c>
      <c r="L13">
        <f t="shared" si="0"/>
        <v>21.156289332282306</v>
      </c>
      <c r="M13">
        <f t="shared" si="0"/>
        <v>21.364428468997357</v>
      </c>
      <c r="N13">
        <f t="shared" si="0"/>
        <v>21.554441344388501</v>
      </c>
      <c r="O13">
        <f t="shared" si="0"/>
        <v>21.73000252811638</v>
      </c>
      <c r="P13">
        <f t="shared" si="0"/>
        <v>21.894588495706437</v>
      </c>
      <c r="Q13">
        <f t="shared" si="0"/>
        <v>22.05326679299781</v>
      </c>
      <c r="R13">
        <f t="shared" si="0"/>
        <v>22.176295234037912</v>
      </c>
    </row>
    <row r="14" spans="2:37" x14ac:dyDescent="0.25">
      <c r="B14" s="1" t="s">
        <v>114</v>
      </c>
      <c r="C14">
        <f>STDEV(C3:C12)/SQRT(10)</f>
        <v>0</v>
      </c>
      <c r="D14">
        <f t="shared" ref="D14:R14" si="1">STDEV(D3:D12)/SQRT(10)</f>
        <v>3.6628562111800949</v>
      </c>
      <c r="E14">
        <f t="shared" si="1"/>
        <v>3.6865899355850802</v>
      </c>
      <c r="F14">
        <f t="shared" si="1"/>
        <v>3.7138658948500844</v>
      </c>
      <c r="G14">
        <f t="shared" si="1"/>
        <v>3.7434539689683919</v>
      </c>
      <c r="H14">
        <f t="shared" si="1"/>
        <v>3.7737274049381906</v>
      </c>
      <c r="I14">
        <f t="shared" si="1"/>
        <v>3.8023678621581003</v>
      </c>
      <c r="J14">
        <f t="shared" si="1"/>
        <v>3.829340219009286</v>
      </c>
      <c r="K14">
        <f t="shared" si="1"/>
        <v>3.8550302528619955</v>
      </c>
      <c r="L14">
        <f t="shared" si="1"/>
        <v>3.8803075029570593</v>
      </c>
      <c r="M14">
        <f t="shared" si="1"/>
        <v>3.9055968679061781</v>
      </c>
      <c r="N14">
        <f t="shared" si="1"/>
        <v>3.9313613494980943</v>
      </c>
      <c r="O14">
        <f t="shared" si="1"/>
        <v>3.9584786027439849</v>
      </c>
      <c r="P14">
        <f t="shared" si="1"/>
        <v>3.9877997975567192</v>
      </c>
      <c r="Q14">
        <f t="shared" si="1"/>
        <v>4.019063011891391</v>
      </c>
      <c r="R14">
        <f t="shared" si="1"/>
        <v>4.0388868634593873</v>
      </c>
    </row>
    <row r="15" spans="2:37" x14ac:dyDescent="0.25">
      <c r="C15" s="111" t="s">
        <v>56</v>
      </c>
      <c r="D15" s="112"/>
      <c r="E15" s="112"/>
      <c r="F15" s="112"/>
      <c r="G15" s="112"/>
      <c r="H15" s="112"/>
      <c r="I15" s="112"/>
      <c r="J15" s="112"/>
      <c r="K15" s="112"/>
      <c r="L15" s="112"/>
      <c r="M15" s="112"/>
      <c r="N15" s="112"/>
      <c r="O15" s="112"/>
      <c r="P15" s="112"/>
      <c r="Q15" s="112"/>
      <c r="R15" s="113"/>
    </row>
    <row r="16" spans="2:37" x14ac:dyDescent="0.25">
      <c r="B16" s="1" t="s">
        <v>113</v>
      </c>
      <c r="C16">
        <v>0</v>
      </c>
      <c r="D16">
        <v>6.0970622380004498</v>
      </c>
      <c r="E16">
        <v>5.96373848319638</v>
      </c>
      <c r="F16">
        <v>5.8658177402661904</v>
      </c>
      <c r="G16">
        <v>5.7965401855685004</v>
      </c>
      <c r="H16">
        <v>5.7639829558512199</v>
      </c>
      <c r="I16">
        <v>5.7549461439329797</v>
      </c>
      <c r="J16">
        <v>5.76670340451959</v>
      </c>
      <c r="K16">
        <v>5.7907936993587299</v>
      </c>
      <c r="L16">
        <v>5.8203435853320098</v>
      </c>
      <c r="M16">
        <v>5.8530603428749401</v>
      </c>
      <c r="N16">
        <v>5.8839482609226703</v>
      </c>
      <c r="O16">
        <v>5.9113519364784999</v>
      </c>
      <c r="P16">
        <v>5.9310243457162501</v>
      </c>
      <c r="Q16">
        <v>5.9411560538308601</v>
      </c>
      <c r="R16">
        <v>5.9749266471059004</v>
      </c>
    </row>
    <row r="17" spans="2:18" x14ac:dyDescent="0.25">
      <c r="B17" s="1" t="s">
        <v>2</v>
      </c>
      <c r="C17">
        <v>0</v>
      </c>
      <c r="D17">
        <v>11.1690055763282</v>
      </c>
      <c r="E17">
        <v>11.5686967941964</v>
      </c>
      <c r="F17">
        <v>11.977412394566899</v>
      </c>
      <c r="G17">
        <v>12.384338840263799</v>
      </c>
      <c r="H17">
        <v>12.7970836226097</v>
      </c>
      <c r="I17">
        <v>13.2104502242723</v>
      </c>
      <c r="J17">
        <v>13.627833143492101</v>
      </c>
      <c r="K17">
        <v>14.0477793268892</v>
      </c>
      <c r="L17">
        <v>14.4692925471495</v>
      </c>
      <c r="M17">
        <v>14.8929510419268</v>
      </c>
      <c r="N17">
        <v>15.3167881482465</v>
      </c>
      <c r="O17">
        <v>15.7379194727576</v>
      </c>
      <c r="P17">
        <v>16.160570202991501</v>
      </c>
      <c r="Q17">
        <v>16.5961331045708</v>
      </c>
      <c r="R17">
        <v>17.064663268044001</v>
      </c>
    </row>
    <row r="18" spans="2:18" x14ac:dyDescent="0.25">
      <c r="B18" s="1" t="s">
        <v>3</v>
      </c>
      <c r="C18">
        <v>0</v>
      </c>
      <c r="D18">
        <v>26.0229392415612</v>
      </c>
      <c r="E18">
        <v>26.174935417006299</v>
      </c>
      <c r="F18">
        <v>26.3226527505634</v>
      </c>
      <c r="G18">
        <v>26.449831554325499</v>
      </c>
      <c r="H18">
        <v>26.5883056899536</v>
      </c>
      <c r="I18">
        <v>26.724524004092899</v>
      </c>
      <c r="J18">
        <v>26.866733176496901</v>
      </c>
      <c r="K18">
        <v>27.0168400659343</v>
      </c>
      <c r="L18">
        <v>27.174563492075499</v>
      </c>
      <c r="M18">
        <v>27.344900331159199</v>
      </c>
      <c r="N18">
        <v>27.527227747889</v>
      </c>
      <c r="O18">
        <v>27.7239108757385</v>
      </c>
      <c r="P18">
        <v>27.931145334380101</v>
      </c>
      <c r="Q18">
        <v>28.159086697020001</v>
      </c>
      <c r="R18">
        <v>28.403316394758001</v>
      </c>
    </row>
    <row r="19" spans="2:18" x14ac:dyDescent="0.25">
      <c r="B19" s="1" t="s">
        <v>46</v>
      </c>
      <c r="C19">
        <v>0</v>
      </c>
      <c r="D19">
        <v>8.7212443879078805</v>
      </c>
      <c r="E19">
        <v>8.7625011128941601</v>
      </c>
      <c r="F19">
        <v>8.7719652417938896</v>
      </c>
      <c r="G19">
        <v>8.7709906393596402</v>
      </c>
      <c r="H19">
        <v>8.7708904400660508</v>
      </c>
      <c r="I19">
        <v>8.7755895415441696</v>
      </c>
      <c r="J19">
        <v>8.7811944383450893</v>
      </c>
      <c r="K19">
        <v>8.7896390575830701</v>
      </c>
      <c r="L19">
        <v>8.8050549246703405</v>
      </c>
      <c r="M19">
        <v>8.8293246408707393</v>
      </c>
      <c r="N19">
        <v>8.8620842651337899</v>
      </c>
      <c r="O19">
        <v>8.8942293823508098</v>
      </c>
      <c r="P19">
        <v>8.9188991422525401</v>
      </c>
      <c r="Q19">
        <v>8.9306043659637808</v>
      </c>
      <c r="R19">
        <v>8.9520235861699309</v>
      </c>
    </row>
    <row r="20" spans="2:18" x14ac:dyDescent="0.25">
      <c r="B20" s="1" t="s">
        <v>63</v>
      </c>
      <c r="C20">
        <v>0</v>
      </c>
      <c r="D20">
        <v>15.929016909196299</v>
      </c>
      <c r="E20">
        <v>16.301792897373701</v>
      </c>
      <c r="F20">
        <v>16.6884801037043</v>
      </c>
      <c r="G20">
        <v>17.061477781678601</v>
      </c>
      <c r="H20">
        <v>17.4099771454582</v>
      </c>
      <c r="I20">
        <v>17.737639380704302</v>
      </c>
      <c r="J20">
        <v>18.0446969396172</v>
      </c>
      <c r="K20">
        <v>18.327656463433701</v>
      </c>
      <c r="L20">
        <v>18.586334771931099</v>
      </c>
      <c r="M20">
        <v>18.822484135994301</v>
      </c>
      <c r="N20">
        <v>19.0349513084542</v>
      </c>
      <c r="O20">
        <v>19.2201198364269</v>
      </c>
      <c r="P20">
        <v>19.379676541285999</v>
      </c>
      <c r="Q20">
        <v>19.506110724959001</v>
      </c>
      <c r="R20">
        <v>19.637623234745501</v>
      </c>
    </row>
    <row r="21" spans="2:18" x14ac:dyDescent="0.25">
      <c r="B21" s="1" t="s">
        <v>65</v>
      </c>
      <c r="C21">
        <v>0</v>
      </c>
      <c r="D21">
        <v>27.241545251833301</v>
      </c>
      <c r="E21">
        <v>27.659104175748102</v>
      </c>
      <c r="F21">
        <v>27.920590610862501</v>
      </c>
      <c r="G21">
        <v>28.081478532757998</v>
      </c>
      <c r="H21">
        <v>28.176030648515201</v>
      </c>
      <c r="I21">
        <v>28.238470605631498</v>
      </c>
      <c r="J21">
        <v>28.275062955536701</v>
      </c>
      <c r="K21">
        <v>28.297199653923698</v>
      </c>
      <c r="L21">
        <v>28.311898004799001</v>
      </c>
      <c r="M21">
        <v>28.326613540176101</v>
      </c>
      <c r="N21">
        <v>28.355268544964499</v>
      </c>
      <c r="O21">
        <v>28.405284096229799</v>
      </c>
      <c r="P21">
        <v>28.4811616914835</v>
      </c>
      <c r="Q21">
        <v>28.574383175264501</v>
      </c>
      <c r="R21">
        <v>28.720277851990399</v>
      </c>
    </row>
    <row r="22" spans="2:18" x14ac:dyDescent="0.25">
      <c r="B22" s="1" t="s">
        <v>64</v>
      </c>
      <c r="C22">
        <v>0</v>
      </c>
      <c r="D22">
        <v>44.146712327074603</v>
      </c>
      <c r="E22">
        <v>43.9282868351047</v>
      </c>
      <c r="F22">
        <v>43.667575215884803</v>
      </c>
      <c r="G22">
        <v>43.452836828982498</v>
      </c>
      <c r="H22">
        <v>43.284123307615602</v>
      </c>
      <c r="I22">
        <v>43.157000837084702</v>
      </c>
      <c r="J22">
        <v>43.063691017195097</v>
      </c>
      <c r="K22">
        <v>42.994509249323002</v>
      </c>
      <c r="L22">
        <v>42.943928756370802</v>
      </c>
      <c r="M22">
        <v>42.9123739260652</v>
      </c>
      <c r="N22">
        <v>42.897671909043197</v>
      </c>
      <c r="O22">
        <v>42.9070045545146</v>
      </c>
      <c r="P22">
        <v>42.942395639428703</v>
      </c>
      <c r="Q22">
        <v>43.037211869143597</v>
      </c>
      <c r="R22">
        <v>43.204922418405602</v>
      </c>
    </row>
    <row r="23" spans="2:18" x14ac:dyDescent="0.25">
      <c r="B23" s="1" t="s">
        <v>66</v>
      </c>
      <c r="C23">
        <v>0</v>
      </c>
      <c r="D23">
        <v>23.031542551716399</v>
      </c>
      <c r="E23">
        <v>23.837569436525602</v>
      </c>
      <c r="F23">
        <v>24.5889197785744</v>
      </c>
      <c r="G23">
        <v>25.295471355904802</v>
      </c>
      <c r="H23">
        <v>25.958636911500498</v>
      </c>
      <c r="I23">
        <v>26.5681689948334</v>
      </c>
      <c r="J23">
        <v>27.1327077054146</v>
      </c>
      <c r="K23">
        <v>27.657177766620901</v>
      </c>
      <c r="L23">
        <v>28.1429230246655</v>
      </c>
      <c r="M23">
        <v>28.586948599366401</v>
      </c>
      <c r="N23">
        <v>28.989527567376399</v>
      </c>
      <c r="O23">
        <v>29.353446088439199</v>
      </c>
      <c r="P23">
        <v>29.6769221347921</v>
      </c>
      <c r="Q23">
        <v>29.967891806921699</v>
      </c>
      <c r="R23">
        <v>30.208891269416199</v>
      </c>
    </row>
    <row r="24" spans="2:18" x14ac:dyDescent="0.25">
      <c r="B24" s="1" t="s">
        <v>67</v>
      </c>
      <c r="C24">
        <v>0</v>
      </c>
      <c r="D24">
        <v>12.541738317283601</v>
      </c>
      <c r="E24">
        <v>12.924197534269901</v>
      </c>
      <c r="F24">
        <v>13.2518431442418</v>
      </c>
      <c r="G24">
        <v>13.539596102966</v>
      </c>
      <c r="H24">
        <v>13.7897872830646</v>
      </c>
      <c r="I24">
        <v>14.016284123126299</v>
      </c>
      <c r="J24">
        <v>14.221173172396</v>
      </c>
      <c r="K24">
        <v>14.4053505700572</v>
      </c>
      <c r="L24">
        <v>14.5645420935661</v>
      </c>
      <c r="M24">
        <v>14.6992753749877</v>
      </c>
      <c r="N24">
        <v>14.8097646395235</v>
      </c>
      <c r="O24">
        <v>14.894997196141601</v>
      </c>
      <c r="P24">
        <v>14.937099571006399</v>
      </c>
      <c r="Q24">
        <v>14.955922300216701</v>
      </c>
      <c r="R24">
        <v>14.8811114079615</v>
      </c>
    </row>
    <row r="25" spans="2:18" x14ac:dyDescent="0.25">
      <c r="B25" s="1" t="s">
        <v>68</v>
      </c>
      <c r="C25">
        <v>0</v>
      </c>
      <c r="D25">
        <v>11.8406459566582</v>
      </c>
      <c r="E25">
        <v>12.060537967001901</v>
      </c>
      <c r="F25">
        <v>12.2695731226357</v>
      </c>
      <c r="G25">
        <v>12.4541825457583</v>
      </c>
      <c r="H25">
        <v>12.621735110440699</v>
      </c>
      <c r="I25">
        <v>12.768839882098</v>
      </c>
      <c r="J25">
        <v>12.901075660207001</v>
      </c>
      <c r="K25">
        <v>13.019770196053299</v>
      </c>
      <c r="L25">
        <v>13.1239770129225</v>
      </c>
      <c r="M25">
        <v>13.2174198062971</v>
      </c>
      <c r="N25">
        <v>13.302210102232801</v>
      </c>
      <c r="O25">
        <v>13.380154486465599</v>
      </c>
      <c r="P25">
        <v>13.451744315793</v>
      </c>
      <c r="Q25">
        <v>13.5185277800521</v>
      </c>
      <c r="R25">
        <v>13.5756280064137</v>
      </c>
    </row>
    <row r="26" spans="2:18" x14ac:dyDescent="0.25">
      <c r="B26" s="1" t="s">
        <v>4</v>
      </c>
      <c r="C26">
        <f>AVERAGE(C16:C25)</f>
        <v>0</v>
      </c>
      <c r="D26">
        <f t="shared" ref="D26:R26" si="2">AVERAGE(D16:D25)</f>
        <v>18.674145275756011</v>
      </c>
      <c r="E26">
        <f t="shared" si="2"/>
        <v>18.918136065331712</v>
      </c>
      <c r="F26">
        <f t="shared" si="2"/>
        <v>19.132483010309389</v>
      </c>
      <c r="G26">
        <f t="shared" si="2"/>
        <v>19.328674436756565</v>
      </c>
      <c r="H26">
        <f t="shared" si="2"/>
        <v>19.516055311507539</v>
      </c>
      <c r="I26">
        <f t="shared" si="2"/>
        <v>19.695191373732055</v>
      </c>
      <c r="J26">
        <f t="shared" si="2"/>
        <v>19.868087161322027</v>
      </c>
      <c r="K26">
        <f t="shared" si="2"/>
        <v>20.034671604917708</v>
      </c>
      <c r="L26">
        <f t="shared" si="2"/>
        <v>20.194285821348235</v>
      </c>
      <c r="M26">
        <f t="shared" si="2"/>
        <v>20.348535173971847</v>
      </c>
      <c r="N26">
        <f t="shared" si="2"/>
        <v>20.497944249378655</v>
      </c>
      <c r="O26">
        <f t="shared" si="2"/>
        <v>20.642841792554311</v>
      </c>
      <c r="P26">
        <f t="shared" si="2"/>
        <v>20.781063891913011</v>
      </c>
      <c r="Q26">
        <f t="shared" si="2"/>
        <v>20.918702787794306</v>
      </c>
      <c r="R26">
        <f t="shared" si="2"/>
        <v>21.062338408501073</v>
      </c>
    </row>
    <row r="27" spans="2:18" x14ac:dyDescent="0.25">
      <c r="B27" s="1" t="s">
        <v>114</v>
      </c>
      <c r="C27">
        <f>STDEV(C16:C25)/SQRT(10)</f>
        <v>0</v>
      </c>
      <c r="D27">
        <f t="shared" ref="D27:R27" si="3">STDEV(D16:D25)/SQRT(10)</f>
        <v>3.6524769857569708</v>
      </c>
      <c r="E27">
        <f t="shared" si="3"/>
        <v>3.6416432867691455</v>
      </c>
      <c r="F27">
        <f t="shared" si="3"/>
        <v>3.6253232909298951</v>
      </c>
      <c r="G27">
        <f t="shared" si="3"/>
        <v>3.6111243611598614</v>
      </c>
      <c r="H27">
        <f t="shared" si="3"/>
        <v>3.5992589001826905</v>
      </c>
      <c r="I27">
        <f t="shared" si="3"/>
        <v>3.5897536487825508</v>
      </c>
      <c r="J27">
        <f t="shared" si="3"/>
        <v>3.5822551261717499</v>
      </c>
      <c r="K27">
        <f t="shared" si="3"/>
        <v>3.576575771960834</v>
      </c>
      <c r="L27">
        <f t="shared" si="3"/>
        <v>3.5726058377269543</v>
      </c>
      <c r="M27">
        <f t="shared" si="3"/>
        <v>3.5703521602978272</v>
      </c>
      <c r="N27">
        <f t="shared" si="3"/>
        <v>3.5700668815171381</v>
      </c>
      <c r="O27">
        <f t="shared" si="3"/>
        <v>3.5728576372613947</v>
      </c>
      <c r="P27">
        <f t="shared" si="3"/>
        <v>3.579407786830711</v>
      </c>
      <c r="Q27">
        <f t="shared" si="3"/>
        <v>3.5919472333785243</v>
      </c>
      <c r="R27">
        <f t="shared" si="3"/>
        <v>3.6102428183553767</v>
      </c>
    </row>
    <row r="28" spans="2:18" x14ac:dyDescent="0.25">
      <c r="C28" s="111" t="s">
        <v>58</v>
      </c>
      <c r="D28" s="112"/>
      <c r="E28" s="112"/>
      <c r="F28" s="112"/>
      <c r="G28" s="112"/>
      <c r="H28" s="112"/>
      <c r="I28" s="112"/>
      <c r="J28" s="112"/>
      <c r="K28" s="112"/>
      <c r="L28" s="112"/>
      <c r="M28" s="112"/>
      <c r="N28" s="112"/>
      <c r="O28" s="112"/>
      <c r="P28" s="112"/>
      <c r="Q28" s="112"/>
      <c r="R28" s="113"/>
    </row>
    <row r="29" spans="2:18" x14ac:dyDescent="0.25">
      <c r="B29" s="1" t="s">
        <v>113</v>
      </c>
      <c r="C29">
        <v>0</v>
      </c>
      <c r="D29">
        <v>6.1588366099320497</v>
      </c>
      <c r="E29">
        <v>6.0686565610723102</v>
      </c>
      <c r="F29">
        <v>5.9629447228562098</v>
      </c>
      <c r="G29">
        <v>5.8578431804423596</v>
      </c>
      <c r="H29">
        <v>5.7390311276482002</v>
      </c>
      <c r="I29">
        <v>5.6103240907138696</v>
      </c>
      <c r="J29">
        <v>5.4734975269837198</v>
      </c>
      <c r="K29">
        <v>5.3276918966006503</v>
      </c>
      <c r="L29">
        <v>5.1750829497843398</v>
      </c>
      <c r="M29">
        <v>5.02049081978892</v>
      </c>
      <c r="N29">
        <v>4.8649291502552998</v>
      </c>
      <c r="O29">
        <v>4.7150708043747498</v>
      </c>
      <c r="P29">
        <v>4.5689598788997401</v>
      </c>
      <c r="Q29">
        <v>4.4243472183712198</v>
      </c>
      <c r="R29">
        <v>4.2944785276073603</v>
      </c>
    </row>
    <row r="30" spans="2:18" x14ac:dyDescent="0.25">
      <c r="B30" s="1" t="s">
        <v>2</v>
      </c>
      <c r="C30">
        <v>0</v>
      </c>
      <c r="D30">
        <v>10.848275807144701</v>
      </c>
      <c r="E30">
        <v>11.008162162003</v>
      </c>
      <c r="F30">
        <v>11.1080116907009</v>
      </c>
      <c r="G30">
        <v>11.2042191025227</v>
      </c>
      <c r="H30">
        <v>11.3142518936254</v>
      </c>
      <c r="I30">
        <v>11.432536861054</v>
      </c>
      <c r="J30">
        <v>11.5521000708023</v>
      </c>
      <c r="K30">
        <v>11.6714499120881</v>
      </c>
      <c r="L30">
        <v>11.7900012662812</v>
      </c>
      <c r="M30">
        <v>11.9069410641402</v>
      </c>
      <c r="N30">
        <v>12.022956129499001</v>
      </c>
      <c r="O30">
        <v>12.1390682934459</v>
      </c>
      <c r="P30">
        <v>12.252256672498101</v>
      </c>
      <c r="Q30">
        <v>12.371034675896601</v>
      </c>
      <c r="R30">
        <v>12.5033539039442</v>
      </c>
    </row>
    <row r="31" spans="2:18" x14ac:dyDescent="0.25">
      <c r="B31" s="1" t="s">
        <v>3</v>
      </c>
      <c r="C31">
        <v>0</v>
      </c>
      <c r="D31">
        <v>25.809088737523499</v>
      </c>
      <c r="E31">
        <v>25.832794405925998</v>
      </c>
      <c r="F31">
        <v>25.867911628209999</v>
      </c>
      <c r="G31">
        <v>25.906910653406399</v>
      </c>
      <c r="H31">
        <v>25.9464263341548</v>
      </c>
      <c r="I31">
        <v>25.993057723348802</v>
      </c>
      <c r="J31">
        <v>26.046738985176098</v>
      </c>
      <c r="K31">
        <v>26.104943352567499</v>
      </c>
      <c r="L31">
        <v>26.165334765870298</v>
      </c>
      <c r="M31">
        <v>26.228686533211398</v>
      </c>
      <c r="N31">
        <v>26.294771089671201</v>
      </c>
      <c r="O31">
        <v>26.362578068561501</v>
      </c>
      <c r="P31">
        <v>26.439796213530201</v>
      </c>
      <c r="Q31">
        <v>26.536541355426898</v>
      </c>
      <c r="R31">
        <v>26.611393420700701</v>
      </c>
    </row>
    <row r="32" spans="2:18" x14ac:dyDescent="0.25">
      <c r="B32" s="1" t="s">
        <v>46</v>
      </c>
      <c r="C32">
        <v>0</v>
      </c>
      <c r="D32">
        <v>8.5687338131707307</v>
      </c>
      <c r="E32">
        <v>8.6079272538777793</v>
      </c>
      <c r="F32">
        <v>8.7142828772710601</v>
      </c>
      <c r="G32">
        <v>8.8130542268351704</v>
      </c>
      <c r="H32">
        <v>8.9172577593884501</v>
      </c>
      <c r="I32">
        <v>9.0069713354142298</v>
      </c>
      <c r="J32">
        <v>9.0855402430390608</v>
      </c>
      <c r="K32">
        <v>9.1521787619688997</v>
      </c>
      <c r="L32">
        <v>9.2086970897466305</v>
      </c>
      <c r="M32">
        <v>9.2540900214999997</v>
      </c>
      <c r="N32">
        <v>9.2850442318071593</v>
      </c>
      <c r="O32">
        <v>9.2991240487390794</v>
      </c>
      <c r="P32">
        <v>9.3082695264676492</v>
      </c>
      <c r="Q32">
        <v>9.3148239947493199</v>
      </c>
      <c r="R32">
        <v>9.38086303939963</v>
      </c>
    </row>
    <row r="33" spans="2:18" x14ac:dyDescent="0.25">
      <c r="B33" s="1" t="s">
        <v>63</v>
      </c>
      <c r="C33">
        <v>0</v>
      </c>
      <c r="D33">
        <v>15.614007589596801</v>
      </c>
      <c r="E33">
        <v>15.716995187977</v>
      </c>
      <c r="F33">
        <v>15.8720693257491</v>
      </c>
      <c r="G33">
        <v>16.045885717202001</v>
      </c>
      <c r="H33">
        <v>16.228911290689702</v>
      </c>
      <c r="I33">
        <v>16.413410039729801</v>
      </c>
      <c r="J33">
        <v>16.600546781182199</v>
      </c>
      <c r="K33">
        <v>16.789545396726599</v>
      </c>
      <c r="L33">
        <v>16.981187823960401</v>
      </c>
      <c r="M33">
        <v>17.177261743047101</v>
      </c>
      <c r="N33">
        <v>17.373059860073301</v>
      </c>
      <c r="O33">
        <v>17.571172933708802</v>
      </c>
      <c r="P33">
        <v>17.762841488071601</v>
      </c>
      <c r="Q33">
        <v>17.937547082745699</v>
      </c>
      <c r="R33">
        <v>18.092192912336799</v>
      </c>
    </row>
    <row r="34" spans="2:18" x14ac:dyDescent="0.25">
      <c r="B34" s="1" t="s">
        <v>65</v>
      </c>
      <c r="C34">
        <v>0</v>
      </c>
      <c r="D34">
        <v>27.549166551646898</v>
      </c>
      <c r="E34">
        <v>28.027766717461098</v>
      </c>
      <c r="F34">
        <v>28.5626561585083</v>
      </c>
      <c r="G34">
        <v>29.107626796306398</v>
      </c>
      <c r="H34">
        <v>29.664173117899399</v>
      </c>
      <c r="I34">
        <v>30.233285946313401</v>
      </c>
      <c r="J34">
        <v>30.809575365397599</v>
      </c>
      <c r="K34">
        <v>31.394159320787399</v>
      </c>
      <c r="L34">
        <v>31.987921857777401</v>
      </c>
      <c r="M34">
        <v>32.592431867753199</v>
      </c>
      <c r="N34">
        <v>33.204339906071397</v>
      </c>
      <c r="O34">
        <v>33.824341272202297</v>
      </c>
      <c r="P34">
        <v>34.448866157499801</v>
      </c>
      <c r="Q34">
        <v>35.077173291237202</v>
      </c>
      <c r="R34">
        <v>35.666577611541499</v>
      </c>
    </row>
    <row r="35" spans="2:18" x14ac:dyDescent="0.25">
      <c r="B35" s="1" t="s">
        <v>64</v>
      </c>
      <c r="C35">
        <v>0</v>
      </c>
      <c r="D35">
        <v>44.112955799402499</v>
      </c>
      <c r="E35">
        <v>44.0180417603843</v>
      </c>
      <c r="F35">
        <v>43.909566128711802</v>
      </c>
      <c r="G35">
        <v>43.821191574003699</v>
      </c>
      <c r="H35">
        <v>43.745180349513603</v>
      </c>
      <c r="I35">
        <v>43.688047609744899</v>
      </c>
      <c r="J35">
        <v>43.648027754054901</v>
      </c>
      <c r="K35">
        <v>43.624038869838699</v>
      </c>
      <c r="L35">
        <v>43.619548081329498</v>
      </c>
      <c r="M35">
        <v>43.635006813531803</v>
      </c>
      <c r="N35">
        <v>43.6806256343122</v>
      </c>
      <c r="O35">
        <v>43.759982987951403</v>
      </c>
      <c r="P35">
        <v>43.884583640716798</v>
      </c>
      <c r="Q35">
        <v>44.030621676174</v>
      </c>
      <c r="R35">
        <v>44.194756554307098</v>
      </c>
    </row>
    <row r="36" spans="2:18" x14ac:dyDescent="0.25">
      <c r="B36" s="1" t="s">
        <v>66</v>
      </c>
      <c r="C36">
        <v>0</v>
      </c>
      <c r="D36">
        <v>22.146247746780599</v>
      </c>
      <c r="E36">
        <v>22.1248367094869</v>
      </c>
      <c r="F36">
        <v>22.109825086811899</v>
      </c>
      <c r="G36">
        <v>22.117368030887299</v>
      </c>
      <c r="H36">
        <v>22.127386522417499</v>
      </c>
      <c r="I36">
        <v>22.131488750845101</v>
      </c>
      <c r="J36">
        <v>22.1218601817286</v>
      </c>
      <c r="K36">
        <v>22.103018511466001</v>
      </c>
      <c r="L36">
        <v>22.077304097397501</v>
      </c>
      <c r="M36">
        <v>22.052023424516101</v>
      </c>
      <c r="N36">
        <v>22.028796516714301</v>
      </c>
      <c r="O36">
        <v>21.998616661888398</v>
      </c>
      <c r="P36">
        <v>21.958727561478501</v>
      </c>
      <c r="Q36">
        <v>21.9122338748091</v>
      </c>
      <c r="R36">
        <v>21.853240492769199</v>
      </c>
    </row>
    <row r="37" spans="2:18" x14ac:dyDescent="0.25">
      <c r="B37" s="1" t="s">
        <v>67</v>
      </c>
      <c r="C37">
        <v>0</v>
      </c>
      <c r="D37">
        <v>12.0629443102767</v>
      </c>
      <c r="E37">
        <v>12.0697652990969</v>
      </c>
      <c r="F37">
        <v>12.028320928711301</v>
      </c>
      <c r="G37">
        <v>11.980780731523399</v>
      </c>
      <c r="H37">
        <v>11.9435419282552</v>
      </c>
      <c r="I37">
        <v>11.9157342792499</v>
      </c>
      <c r="J37">
        <v>11.894669978244499</v>
      </c>
      <c r="K37">
        <v>11.8818505504209</v>
      </c>
      <c r="L37">
        <v>11.876001277790699</v>
      </c>
      <c r="M37">
        <v>11.8762788639223</v>
      </c>
      <c r="N37">
        <v>11.8780835748254</v>
      </c>
      <c r="O37">
        <v>11.8737217188465</v>
      </c>
      <c r="P37">
        <v>11.858071734328799</v>
      </c>
      <c r="Q37">
        <v>11.830079712202201</v>
      </c>
      <c r="R37">
        <v>11.7819930537002</v>
      </c>
    </row>
    <row r="38" spans="2:18" x14ac:dyDescent="0.25">
      <c r="B38" s="1" t="s">
        <v>68</v>
      </c>
      <c r="C38">
        <v>0</v>
      </c>
      <c r="D38">
        <v>11.8314648354042</v>
      </c>
      <c r="E38">
        <v>12.0517815629723</v>
      </c>
      <c r="F38">
        <v>12.2583998004657</v>
      </c>
      <c r="G38">
        <v>12.4408964869878</v>
      </c>
      <c r="H38">
        <v>12.619111091000001</v>
      </c>
      <c r="I38">
        <v>12.799087580933101</v>
      </c>
      <c r="J38">
        <v>12.9853540974034</v>
      </c>
      <c r="K38">
        <v>13.1738794712745</v>
      </c>
      <c r="L38">
        <v>13.3634923256581</v>
      </c>
      <c r="M38">
        <v>13.552700762987399</v>
      </c>
      <c r="N38">
        <v>13.740235255900901</v>
      </c>
      <c r="O38">
        <v>13.925685015364399</v>
      </c>
      <c r="P38">
        <v>14.107888283561699</v>
      </c>
      <c r="Q38">
        <v>14.291738648670099</v>
      </c>
      <c r="R38">
        <v>14.484233030465001</v>
      </c>
    </row>
    <row r="39" spans="2:18" x14ac:dyDescent="0.25">
      <c r="B39" s="1" t="s">
        <v>4</v>
      </c>
      <c r="C39">
        <f>AVERAGE(C29:C38)</f>
        <v>0</v>
      </c>
      <c r="D39">
        <f t="shared" ref="D39:R39" si="4">AVERAGE(D29:D38)</f>
        <v>18.470172180087868</v>
      </c>
      <c r="E39">
        <f t="shared" si="4"/>
        <v>18.552672762025761</v>
      </c>
      <c r="F39">
        <f t="shared" si="4"/>
        <v>18.639398834799628</v>
      </c>
      <c r="G39">
        <f t="shared" si="4"/>
        <v>18.729577650011723</v>
      </c>
      <c r="H39">
        <f t="shared" si="4"/>
        <v>18.824527141459225</v>
      </c>
      <c r="I39">
        <f t="shared" si="4"/>
        <v>18.922394421734715</v>
      </c>
      <c r="J39">
        <f t="shared" si="4"/>
        <v>19.021791098401241</v>
      </c>
      <c r="K39">
        <f t="shared" si="4"/>
        <v>19.122275604373918</v>
      </c>
      <c r="L39">
        <f t="shared" si="4"/>
        <v>19.224457153559605</v>
      </c>
      <c r="M39">
        <f t="shared" si="4"/>
        <v>19.329591191439842</v>
      </c>
      <c r="N39">
        <f t="shared" si="4"/>
        <v>19.437284134913018</v>
      </c>
      <c r="O39">
        <f t="shared" si="4"/>
        <v>19.546936180508304</v>
      </c>
      <c r="P39">
        <f t="shared" si="4"/>
        <v>19.659026115705284</v>
      </c>
      <c r="Q39">
        <f t="shared" si="4"/>
        <v>19.772614153028236</v>
      </c>
      <c r="R39">
        <f t="shared" si="4"/>
        <v>19.886308254677168</v>
      </c>
    </row>
    <row r="40" spans="2:18" x14ac:dyDescent="0.25">
      <c r="B40" s="1" t="s">
        <v>114</v>
      </c>
      <c r="C40">
        <f>STDEV(C29:C38)/SQRT(10)</f>
        <v>0</v>
      </c>
      <c r="D40">
        <f t="shared" ref="D40:R40" si="5">STDEV(D29:D38)/SQRT(10)</f>
        <v>3.664146358493602</v>
      </c>
      <c r="E40">
        <f t="shared" si="5"/>
        <v>3.6636684057930524</v>
      </c>
      <c r="F40">
        <f t="shared" si="5"/>
        <v>3.6656839089878077</v>
      </c>
      <c r="G40">
        <f t="shared" si="5"/>
        <v>3.6715576552634368</v>
      </c>
      <c r="H40">
        <f t="shared" si="5"/>
        <v>3.6795953940540955</v>
      </c>
      <c r="I40">
        <f t="shared" si="5"/>
        <v>3.6909414400568608</v>
      </c>
      <c r="J40">
        <f t="shared" si="5"/>
        <v>3.7051648424217936</v>
      </c>
      <c r="K40">
        <f t="shared" si="5"/>
        <v>3.7223573566883599</v>
      </c>
      <c r="L40">
        <f t="shared" si="5"/>
        <v>3.7426898817927166</v>
      </c>
      <c r="M40">
        <f t="shared" si="5"/>
        <v>3.766200542070778</v>
      </c>
      <c r="N40">
        <f t="shared" si="5"/>
        <v>3.7936572224608791</v>
      </c>
      <c r="O40">
        <f t="shared" si="5"/>
        <v>3.8251192563549554</v>
      </c>
      <c r="P40">
        <f t="shared" si="5"/>
        <v>3.8612872161988498</v>
      </c>
      <c r="Q40">
        <f t="shared" si="5"/>
        <v>3.9004536995356314</v>
      </c>
      <c r="R40">
        <f t="shared" si="5"/>
        <v>3.9371053840368608</v>
      </c>
    </row>
  </sheetData>
  <mergeCells count="3">
    <mergeCell ref="C2:R2"/>
    <mergeCell ref="C15:R15"/>
    <mergeCell ref="C28:R28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K52"/>
  <sheetViews>
    <sheetView topLeftCell="R4" workbookViewId="0">
      <selection activeCell="V5" sqref="V5:AK5"/>
    </sheetView>
  </sheetViews>
  <sheetFormatPr defaultRowHeight="15" x14ac:dyDescent="0.25"/>
  <sheetData>
    <row r="2" spans="2:37" x14ac:dyDescent="0.25">
      <c r="C2" s="111" t="s">
        <v>59</v>
      </c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2"/>
      <c r="R2" s="113"/>
    </row>
    <row r="3" spans="2:37" x14ac:dyDescent="0.25">
      <c r="B3" s="1" t="s">
        <v>113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0.12195121951219499</v>
      </c>
      <c r="J3">
        <v>0.266666666666667</v>
      </c>
      <c r="K3">
        <v>0.28422548555187099</v>
      </c>
      <c r="L3">
        <v>0.46968403074295501</v>
      </c>
      <c r="M3">
        <v>0.58184639255236603</v>
      </c>
      <c r="N3">
        <v>0.747065101387407</v>
      </c>
      <c r="O3">
        <v>0.85357846355876599</v>
      </c>
      <c r="P3">
        <v>1.09689213893967</v>
      </c>
      <c r="Q3">
        <v>1.30867709815078</v>
      </c>
      <c r="R3">
        <v>1.7071218991731101</v>
      </c>
    </row>
    <row r="4" spans="2:37" x14ac:dyDescent="0.25">
      <c r="B4" s="1" t="s">
        <v>2</v>
      </c>
      <c r="C4">
        <v>1.28755364806867</v>
      </c>
      <c r="D4">
        <v>0.85836909871244604</v>
      </c>
      <c r="E4">
        <v>0.57306590257879697</v>
      </c>
      <c r="F4">
        <v>0.64308681672025703</v>
      </c>
      <c r="G4">
        <v>0.94501718213058405</v>
      </c>
      <c r="H4">
        <v>1.0744985673352401</v>
      </c>
      <c r="I4">
        <v>1.28913443830571</v>
      </c>
      <c r="J4">
        <v>1.6094420600858399</v>
      </c>
      <c r="K4">
        <v>1.9561068702290101</v>
      </c>
      <c r="L4">
        <v>2.4892703862660901</v>
      </c>
      <c r="M4">
        <v>2.8493364558938299</v>
      </c>
      <c r="N4">
        <v>3.36435218324982</v>
      </c>
      <c r="O4">
        <v>3.8321770730095799</v>
      </c>
      <c r="P4">
        <v>4.2624961668199903</v>
      </c>
      <c r="Q4">
        <v>5.0944476244991401</v>
      </c>
      <c r="R4">
        <v>6.4663268044003201</v>
      </c>
      <c r="V4" s="1">
        <v>1</v>
      </c>
      <c r="W4" s="1">
        <v>2</v>
      </c>
      <c r="X4" s="1">
        <v>3</v>
      </c>
      <c r="Y4" s="1">
        <v>4</v>
      </c>
      <c r="Z4" s="1">
        <v>5</v>
      </c>
      <c r="AA4" s="1">
        <v>6</v>
      </c>
      <c r="AB4" s="1">
        <v>7</v>
      </c>
      <c r="AC4" s="1">
        <v>8</v>
      </c>
      <c r="AD4" s="1">
        <v>9</v>
      </c>
      <c r="AE4" s="1">
        <v>10</v>
      </c>
      <c r="AF4" s="1">
        <v>11</v>
      </c>
      <c r="AG4" s="1">
        <v>12</v>
      </c>
      <c r="AH4" s="1">
        <v>13</v>
      </c>
      <c r="AI4" s="1">
        <v>14</v>
      </c>
      <c r="AJ4" s="1">
        <v>15</v>
      </c>
      <c r="AK4" s="1">
        <v>16</v>
      </c>
    </row>
    <row r="5" spans="2:37" x14ac:dyDescent="0.25">
      <c r="B5" s="1" t="s">
        <v>3</v>
      </c>
      <c r="C5">
        <v>4.2553191489361701</v>
      </c>
      <c r="D5">
        <v>3.8379530916844402</v>
      </c>
      <c r="E5">
        <v>4.8502139800285304</v>
      </c>
      <c r="F5">
        <v>5.0160085378868704</v>
      </c>
      <c r="G5">
        <v>5.11073253833049</v>
      </c>
      <c r="H5">
        <v>6.6051136363636402</v>
      </c>
      <c r="I5">
        <v>7.3037127206329897</v>
      </c>
      <c r="J5">
        <v>8.5866666666666696</v>
      </c>
      <c r="K5">
        <v>9.5305832147937402</v>
      </c>
      <c r="L5">
        <v>10.2005975245412</v>
      </c>
      <c r="M5">
        <v>11.0679611650485</v>
      </c>
      <c r="N5">
        <v>12.2194513715711</v>
      </c>
      <c r="O5">
        <v>13.289473684210501</v>
      </c>
      <c r="P5">
        <v>14.1809290953545</v>
      </c>
      <c r="Q5">
        <v>15.349500713266799</v>
      </c>
      <c r="R5">
        <v>16.876170098956901</v>
      </c>
      <c r="U5" s="1" t="s">
        <v>59</v>
      </c>
      <c r="V5">
        <v>3.2572360015515911</v>
      </c>
      <c r="W5">
        <v>3.2647731371375821</v>
      </c>
      <c r="X5">
        <v>3.3011684498909055</v>
      </c>
      <c r="Y5">
        <v>4.1231720763626853</v>
      </c>
      <c r="Z5">
        <v>4.6683347478860693</v>
      </c>
      <c r="AA5">
        <v>5.3831973066690884</v>
      </c>
      <c r="AB5">
        <v>6.215486334194317</v>
      </c>
      <c r="AC5">
        <v>7.0454127734402068</v>
      </c>
      <c r="AD5">
        <v>7.8011312982395129</v>
      </c>
      <c r="AE5">
        <v>8.6690687565216926</v>
      </c>
      <c r="AF5">
        <v>9.5177449460384018</v>
      </c>
      <c r="AG5">
        <v>10.447774170375004</v>
      </c>
      <c r="AH5">
        <v>11.414017444300907</v>
      </c>
      <c r="AI5">
        <v>12.408384233884487</v>
      </c>
      <c r="AJ5">
        <v>13.536829092013202</v>
      </c>
      <c r="AK5">
        <v>14.746645454683616</v>
      </c>
    </row>
    <row r="6" spans="2:37" x14ac:dyDescent="0.25">
      <c r="B6" s="1" t="s">
        <v>46</v>
      </c>
      <c r="C6">
        <v>0</v>
      </c>
      <c r="D6">
        <v>0.63965884861407296</v>
      </c>
      <c r="E6">
        <v>0.854700854700855</v>
      </c>
      <c r="F6">
        <v>0.96359743040685197</v>
      </c>
      <c r="G6">
        <v>1.36869118905047</v>
      </c>
      <c r="H6">
        <v>1.85449358059914</v>
      </c>
      <c r="I6">
        <v>2.8134556574923502</v>
      </c>
      <c r="J6">
        <v>3.4815211569362599</v>
      </c>
      <c r="K6">
        <v>4.1408852927177504</v>
      </c>
      <c r="L6">
        <v>5.0107066381156304</v>
      </c>
      <c r="M6">
        <v>5.9992208804051401</v>
      </c>
      <c r="N6">
        <v>6.8953197570560896</v>
      </c>
      <c r="O6">
        <v>7.9129574678536096</v>
      </c>
      <c r="P6">
        <v>8.8820826952526808</v>
      </c>
      <c r="Q6">
        <v>9.9171191769076898</v>
      </c>
      <c r="R6">
        <v>10.5869740016081</v>
      </c>
      <c r="U6" s="1" t="s">
        <v>57</v>
      </c>
      <c r="V6">
        <v>3.5844870741227202</v>
      </c>
      <c r="W6">
        <v>2.8073198399742698</v>
      </c>
      <c r="X6">
        <v>3.1058445873310898</v>
      </c>
      <c r="Y6">
        <v>3.34527493885779</v>
      </c>
      <c r="Z6">
        <v>3.8398839487988701</v>
      </c>
      <c r="AA6">
        <v>4.3275377023205097</v>
      </c>
      <c r="AB6">
        <v>4.9461551165854898</v>
      </c>
      <c r="AC6">
        <v>5.50663478775685</v>
      </c>
      <c r="AD6">
        <v>6.1448955364898499</v>
      </c>
      <c r="AE6">
        <v>6.8330175173952901</v>
      </c>
      <c r="AF6">
        <v>7.6309337633947898</v>
      </c>
      <c r="AG6">
        <v>8.4284967443172594</v>
      </c>
      <c r="AH6">
        <v>9.3780754834935998</v>
      </c>
      <c r="AI6">
        <v>10.561069117691099</v>
      </c>
      <c r="AJ6">
        <v>11.611807638895099</v>
      </c>
      <c r="AK6">
        <v>12.886039676862699</v>
      </c>
    </row>
    <row r="7" spans="2:37" x14ac:dyDescent="0.25">
      <c r="B7" s="1" t="s">
        <v>63</v>
      </c>
      <c r="C7">
        <v>0</v>
      </c>
      <c r="D7">
        <v>0.42918454935622302</v>
      </c>
      <c r="E7">
        <v>0.99715099715099698</v>
      </c>
      <c r="F7">
        <v>2.7718550106609801</v>
      </c>
      <c r="G7">
        <v>3.75747224594364</v>
      </c>
      <c r="H7">
        <v>4.5551601423487602</v>
      </c>
      <c r="I7">
        <v>5.4844606946983498</v>
      </c>
      <c r="J7">
        <v>5.8133333333333299</v>
      </c>
      <c r="K7">
        <v>6.3033175355450197</v>
      </c>
      <c r="L7">
        <v>6.39931740614335</v>
      </c>
      <c r="M7">
        <v>6.90457719162141</v>
      </c>
      <c r="N7">
        <v>7.9601990049751299</v>
      </c>
      <c r="O7">
        <v>9.2489340767464707</v>
      </c>
      <c r="P7">
        <v>10.4477611940299</v>
      </c>
      <c r="Q7">
        <v>12.2512791358727</v>
      </c>
      <c r="R7">
        <v>13.4559019451106</v>
      </c>
      <c r="U7" s="1" t="s">
        <v>56</v>
      </c>
      <c r="V7">
        <v>1.15330520393812</v>
      </c>
      <c r="W7">
        <v>0.93998870118273103</v>
      </c>
      <c r="X7">
        <v>1.4655587416301901</v>
      </c>
      <c r="Y7">
        <v>2.1149219423343801</v>
      </c>
      <c r="Z7">
        <v>2.6835151548500198</v>
      </c>
      <c r="AA7">
        <v>2.9720118120952601</v>
      </c>
      <c r="AB7">
        <v>3.3695353372277399</v>
      </c>
      <c r="AC7">
        <v>4.0695372266952301</v>
      </c>
      <c r="AD7">
        <v>4.6152373684682004</v>
      </c>
      <c r="AE7">
        <v>5.2139420723760903</v>
      </c>
      <c r="AF7">
        <v>5.9852794052451603</v>
      </c>
      <c r="AG7">
        <v>6.6765755720359099</v>
      </c>
      <c r="AH7">
        <v>7.6650501964094602</v>
      </c>
      <c r="AI7">
        <v>8.52304303056024</v>
      </c>
      <c r="AJ7">
        <v>9.4065083638960498</v>
      </c>
      <c r="AK7">
        <v>10.4603257132281</v>
      </c>
    </row>
    <row r="8" spans="2:37" x14ac:dyDescent="0.25">
      <c r="B8" s="1" t="s">
        <v>65</v>
      </c>
      <c r="C8">
        <v>0.85836909871244604</v>
      </c>
      <c r="D8">
        <v>3.4261241970021401</v>
      </c>
      <c r="E8">
        <v>4.4159544159544204</v>
      </c>
      <c r="F8">
        <v>5.7630736392742801</v>
      </c>
      <c r="G8">
        <v>6.4901793339026499</v>
      </c>
      <c r="H8">
        <v>7.3361823361823397</v>
      </c>
      <c r="I8">
        <v>8.5470085470085504</v>
      </c>
      <c r="J8">
        <v>9.4017094017094003</v>
      </c>
      <c r="K8">
        <v>10.5887939221273</v>
      </c>
      <c r="L8">
        <v>11.4102564102564</v>
      </c>
      <c r="M8">
        <v>12.6311698406529</v>
      </c>
      <c r="N8">
        <v>14.311142755429</v>
      </c>
      <c r="O8">
        <v>15.8881578947368</v>
      </c>
      <c r="P8">
        <v>17.460317460317501</v>
      </c>
      <c r="Q8">
        <v>19.025918541726</v>
      </c>
      <c r="R8">
        <v>21.132781191557601</v>
      </c>
      <c r="U8" s="1" t="s">
        <v>58</v>
      </c>
      <c r="V8">
        <v>0.21294780869249</v>
      </c>
      <c r="W8">
        <v>1.2390884405809801</v>
      </c>
      <c r="X8">
        <v>1.44965442629916</v>
      </c>
      <c r="Y8">
        <v>1.76405791185714</v>
      </c>
      <c r="Z8">
        <v>2.0345990589455498</v>
      </c>
      <c r="AA8">
        <v>2.3524903382728901</v>
      </c>
      <c r="AB8">
        <v>2.8105967631176001</v>
      </c>
      <c r="AC8">
        <v>3.1493393565079102</v>
      </c>
      <c r="AD8">
        <v>3.6521562858914498</v>
      </c>
      <c r="AE8">
        <v>4.2635536801174601</v>
      </c>
      <c r="AF8">
        <v>4.88682897990605</v>
      </c>
      <c r="AG8">
        <v>5.5390660077668299</v>
      </c>
      <c r="AH8">
        <v>6.1543590813216298</v>
      </c>
      <c r="AI8">
        <v>6.9622799573846503</v>
      </c>
      <c r="AJ8">
        <v>7.8737435950043801</v>
      </c>
      <c r="AK8">
        <v>8.8675044610870106</v>
      </c>
    </row>
    <row r="9" spans="2:37" x14ac:dyDescent="0.25">
      <c r="B9" s="1" t="s">
        <v>64</v>
      </c>
      <c r="C9">
        <v>21.888412017167401</v>
      </c>
      <c r="D9">
        <v>20.255863539445599</v>
      </c>
      <c r="E9">
        <v>17.897727272727298</v>
      </c>
      <c r="F9">
        <v>21.794871794871799</v>
      </c>
      <c r="G9">
        <v>22.925577416595399</v>
      </c>
      <c r="H9">
        <v>24.911032028469801</v>
      </c>
      <c r="I9">
        <v>26.508226691042001</v>
      </c>
      <c r="J9">
        <v>28.617363344051402</v>
      </c>
      <c r="K9">
        <v>29.380952380952401</v>
      </c>
      <c r="L9">
        <v>30.904414916416599</v>
      </c>
      <c r="M9">
        <v>32.385035074045199</v>
      </c>
      <c r="N9">
        <v>33.654532476802302</v>
      </c>
      <c r="O9">
        <v>34.759710335747201</v>
      </c>
      <c r="P9">
        <v>36.074594925099397</v>
      </c>
      <c r="Q9">
        <v>37.710533828147298</v>
      </c>
      <c r="R9">
        <v>39.325842696629202</v>
      </c>
    </row>
    <row r="10" spans="2:37" x14ac:dyDescent="0.25">
      <c r="B10" s="1" t="s">
        <v>66</v>
      </c>
      <c r="C10">
        <v>3.0042918454935599</v>
      </c>
      <c r="D10">
        <v>1.70940170940171</v>
      </c>
      <c r="E10">
        <v>2.4251069900142701</v>
      </c>
      <c r="F10">
        <v>3.10492505353319</v>
      </c>
      <c r="G10">
        <v>4.5454545454545503</v>
      </c>
      <c r="H10">
        <v>5.2180128663331002</v>
      </c>
      <c r="I10">
        <v>6.7319461444308502</v>
      </c>
      <c r="J10">
        <v>8.4582441113490408</v>
      </c>
      <c r="K10">
        <v>10.8892058963386</v>
      </c>
      <c r="L10">
        <v>13.056506849315101</v>
      </c>
      <c r="M10">
        <v>14.713896457765699</v>
      </c>
      <c r="N10">
        <v>16.381156316916499</v>
      </c>
      <c r="O10">
        <v>18.253706754530501</v>
      </c>
      <c r="P10">
        <v>20.281431630467999</v>
      </c>
      <c r="Q10">
        <v>21.850899742930601</v>
      </c>
      <c r="R10">
        <v>23.567220139260801</v>
      </c>
    </row>
    <row r="11" spans="2:37" x14ac:dyDescent="0.25">
      <c r="B11" s="1" t="s">
        <v>67</v>
      </c>
      <c r="C11">
        <v>0.427350427350427</v>
      </c>
      <c r="D11">
        <v>0.63829787234042601</v>
      </c>
      <c r="E11">
        <v>0.14184397163120599</v>
      </c>
      <c r="F11">
        <v>0.42643923240938197</v>
      </c>
      <c r="G11">
        <v>0.51194539249146798</v>
      </c>
      <c r="H11">
        <v>1.2091038406827901</v>
      </c>
      <c r="I11">
        <v>2.2547227300426602</v>
      </c>
      <c r="J11">
        <v>3.0949839914621098</v>
      </c>
      <c r="K11">
        <v>3.6527514231499101</v>
      </c>
      <c r="L11">
        <v>5.08112724167378</v>
      </c>
      <c r="M11">
        <v>5.9440559440559397</v>
      </c>
      <c r="N11">
        <v>6.5194157463484199</v>
      </c>
      <c r="O11">
        <v>7.2697368421052602</v>
      </c>
      <c r="P11">
        <v>7.9132294531011302</v>
      </c>
      <c r="Q11">
        <v>8.6659064994298802</v>
      </c>
      <c r="R11">
        <v>9.3507881378573305</v>
      </c>
    </row>
    <row r="12" spans="2:37" x14ac:dyDescent="0.25">
      <c r="B12" s="1" t="s">
        <v>68</v>
      </c>
      <c r="C12">
        <v>0.85106382978723405</v>
      </c>
      <c r="D12">
        <v>0.85287846481876295</v>
      </c>
      <c r="E12">
        <v>0.85592011412268199</v>
      </c>
      <c r="F12">
        <v>0.74786324786324798</v>
      </c>
      <c r="G12">
        <v>1.02827763496144</v>
      </c>
      <c r="H12">
        <v>1.0683760683760699</v>
      </c>
      <c r="I12">
        <v>1.10024449877751</v>
      </c>
      <c r="J12">
        <v>1.1241970021413299</v>
      </c>
      <c r="K12">
        <v>1.2844909609895301</v>
      </c>
      <c r="L12">
        <v>1.6688061617458301</v>
      </c>
      <c r="M12">
        <v>2.1003500583430599</v>
      </c>
      <c r="N12">
        <v>2.4251069900142701</v>
      </c>
      <c r="O12">
        <v>2.8317418505103702</v>
      </c>
      <c r="P12">
        <v>3.4841075794620999</v>
      </c>
      <c r="Q12">
        <v>4.1940085592011398</v>
      </c>
      <c r="R12">
        <v>4.9973276322822002</v>
      </c>
    </row>
    <row r="13" spans="2:37" x14ac:dyDescent="0.25">
      <c r="B13" s="1" t="s">
        <v>4</v>
      </c>
      <c r="C13">
        <f>AVERAGE(C3:C12)</f>
        <v>3.2572360015515911</v>
      </c>
      <c r="D13">
        <f t="shared" ref="D13:R13" si="0">AVERAGE(D3:D12)</f>
        <v>3.2647731371375821</v>
      </c>
      <c r="E13">
        <f t="shared" si="0"/>
        <v>3.3011684498909055</v>
      </c>
      <c r="F13">
        <f t="shared" si="0"/>
        <v>4.1231720763626853</v>
      </c>
      <c r="G13">
        <f t="shared" si="0"/>
        <v>4.6683347478860693</v>
      </c>
      <c r="H13">
        <f t="shared" si="0"/>
        <v>5.3831973066690884</v>
      </c>
      <c r="I13">
        <f t="shared" si="0"/>
        <v>6.215486334194317</v>
      </c>
      <c r="J13">
        <f t="shared" si="0"/>
        <v>7.0454127734402068</v>
      </c>
      <c r="K13">
        <f t="shared" si="0"/>
        <v>7.8011312982395129</v>
      </c>
      <c r="L13">
        <f t="shared" si="0"/>
        <v>8.6690687565216926</v>
      </c>
      <c r="M13">
        <f t="shared" si="0"/>
        <v>9.5177449460384018</v>
      </c>
      <c r="N13">
        <f t="shared" si="0"/>
        <v>10.447774170375004</v>
      </c>
      <c r="O13">
        <f t="shared" si="0"/>
        <v>11.414017444300907</v>
      </c>
      <c r="P13">
        <f t="shared" si="0"/>
        <v>12.408384233884487</v>
      </c>
      <c r="Q13">
        <f t="shared" si="0"/>
        <v>13.536829092013202</v>
      </c>
      <c r="R13">
        <f t="shared" si="0"/>
        <v>14.746645454683616</v>
      </c>
    </row>
    <row r="15" spans="2:37" x14ac:dyDescent="0.25">
      <c r="C15" s="111" t="s">
        <v>57</v>
      </c>
      <c r="D15" s="112"/>
      <c r="E15" s="112"/>
      <c r="F15" s="112"/>
      <c r="G15" s="112"/>
      <c r="H15" s="112"/>
      <c r="I15" s="112"/>
      <c r="J15" s="112"/>
      <c r="K15" s="112"/>
      <c r="L15" s="112"/>
      <c r="M15" s="112"/>
      <c r="N15" s="112"/>
      <c r="O15" s="112"/>
      <c r="P15" s="112"/>
      <c r="Q15" s="112"/>
      <c r="R15" s="113"/>
    </row>
    <row r="16" spans="2:37" x14ac:dyDescent="0.25">
      <c r="B16" s="1" t="s">
        <v>113</v>
      </c>
      <c r="C16">
        <v>0</v>
      </c>
      <c r="D16">
        <v>0</v>
      </c>
      <c r="E16">
        <v>0</v>
      </c>
      <c r="F16">
        <v>0</v>
      </c>
      <c r="G16">
        <v>0</v>
      </c>
      <c r="H16">
        <v>7.1022727272727307E-2</v>
      </c>
      <c r="I16">
        <v>6.0938452163315102E-2</v>
      </c>
      <c r="J16">
        <v>0.213447171824973</v>
      </c>
      <c r="K16">
        <v>0.23719165085388999</v>
      </c>
      <c r="L16">
        <v>0.38395904436860101</v>
      </c>
      <c r="M16">
        <v>0.54242541650523102</v>
      </c>
      <c r="N16">
        <v>0.604122245913291</v>
      </c>
      <c r="O16">
        <v>0.75508864084044702</v>
      </c>
      <c r="P16">
        <v>1.0359536867763599</v>
      </c>
      <c r="Q16">
        <v>1.13798008534851</v>
      </c>
      <c r="R16">
        <v>1.49373166177647</v>
      </c>
    </row>
    <row r="17" spans="2:18" x14ac:dyDescent="0.25">
      <c r="B17" s="1" t="s">
        <v>2</v>
      </c>
      <c r="C17">
        <v>4.7210300429184597</v>
      </c>
      <c r="D17">
        <v>2.3758099352051798</v>
      </c>
      <c r="E17">
        <v>1.71428571428571</v>
      </c>
      <c r="F17">
        <v>0.85929108485499495</v>
      </c>
      <c r="G17">
        <v>1.03181427343078</v>
      </c>
      <c r="H17">
        <v>1.00358422939068</v>
      </c>
      <c r="I17">
        <v>1.2292562999385399</v>
      </c>
      <c r="J17">
        <v>1.5591397849462401</v>
      </c>
      <c r="K17">
        <v>1.86246418338109</v>
      </c>
      <c r="L17">
        <v>2.1907216494845398</v>
      </c>
      <c r="M17">
        <v>2.53708040593287</v>
      </c>
      <c r="N17">
        <v>2.9348604151753799</v>
      </c>
      <c r="O17">
        <v>3.4676354029062102</v>
      </c>
      <c r="P17">
        <v>4.0478380864765402</v>
      </c>
      <c r="Q17">
        <v>4.6937607326846003</v>
      </c>
      <c r="R17">
        <v>5.4467400053662498</v>
      </c>
    </row>
    <row r="18" spans="2:18" x14ac:dyDescent="0.25">
      <c r="B18" s="1" t="s">
        <v>3</v>
      </c>
      <c r="C18">
        <v>2.12765957446809</v>
      </c>
      <c r="D18">
        <v>0.42553191489361702</v>
      </c>
      <c r="E18">
        <v>2.4147727272727302</v>
      </c>
      <c r="F18">
        <v>2.9787234042553199</v>
      </c>
      <c r="G18">
        <v>3.1705227077977698</v>
      </c>
      <c r="H18">
        <v>4.2826552462526797</v>
      </c>
      <c r="I18">
        <v>4.5843520782396103</v>
      </c>
      <c r="J18">
        <v>4.9706039551042203</v>
      </c>
      <c r="K18">
        <v>5.8012363290537303</v>
      </c>
      <c r="L18">
        <v>6.8065068493150704</v>
      </c>
      <c r="M18">
        <v>7.5310559006211202</v>
      </c>
      <c r="N18">
        <v>8.7931648273406893</v>
      </c>
      <c r="O18">
        <v>10.226899046366301</v>
      </c>
      <c r="P18">
        <v>11.5490375802017</v>
      </c>
      <c r="Q18">
        <v>13.458796692329599</v>
      </c>
      <c r="R18">
        <v>14.6295801016315</v>
      </c>
    </row>
    <row r="19" spans="2:18" x14ac:dyDescent="0.25">
      <c r="B19" s="1" t="s">
        <v>46</v>
      </c>
      <c r="C19">
        <v>12.7659574468085</v>
      </c>
      <c r="D19">
        <v>0.213675213675214</v>
      </c>
      <c r="E19">
        <v>1</v>
      </c>
      <c r="F19">
        <v>0.74946466809421797</v>
      </c>
      <c r="G19">
        <v>0.94258783204798602</v>
      </c>
      <c r="H19">
        <v>1.2125534950071299</v>
      </c>
      <c r="I19">
        <v>1.77478580171359</v>
      </c>
      <c r="J19">
        <v>2.57096946973755</v>
      </c>
      <c r="K19">
        <v>3.1413612565445002</v>
      </c>
      <c r="L19">
        <v>4.0291470210030003</v>
      </c>
      <c r="M19">
        <v>5.1421893260615503</v>
      </c>
      <c r="N19">
        <v>5.8214285714285703</v>
      </c>
      <c r="O19">
        <v>6.59413122321134</v>
      </c>
      <c r="P19">
        <v>7.5321494182486202</v>
      </c>
      <c r="Q19">
        <v>8.3452414975707399</v>
      </c>
      <c r="R19">
        <v>9.6756901634950392</v>
      </c>
    </row>
    <row r="20" spans="2:18" x14ac:dyDescent="0.25">
      <c r="B20" s="1" t="s">
        <v>63</v>
      </c>
      <c r="C20">
        <v>0</v>
      </c>
      <c r="D20">
        <v>0</v>
      </c>
      <c r="E20">
        <v>0</v>
      </c>
      <c r="F20">
        <v>0.53304904051172697</v>
      </c>
      <c r="G20">
        <v>0.85251491901108301</v>
      </c>
      <c r="H20">
        <v>1.2793176972281499</v>
      </c>
      <c r="I20">
        <v>1.34228187919463</v>
      </c>
      <c r="J20">
        <v>1.86666666666667</v>
      </c>
      <c r="K20">
        <v>1.8957345971563999</v>
      </c>
      <c r="L20">
        <v>2.0051194539249102</v>
      </c>
      <c r="M20">
        <v>2.7917797595967402</v>
      </c>
      <c r="N20">
        <v>3.02061122956645</v>
      </c>
      <c r="O20">
        <v>3.6745406824147002</v>
      </c>
      <c r="P20">
        <v>4.8750761730652004</v>
      </c>
      <c r="Q20">
        <v>5.3454648848450397</v>
      </c>
      <c r="R20">
        <v>7.0077271516120403</v>
      </c>
    </row>
    <row r="21" spans="2:18" x14ac:dyDescent="0.25">
      <c r="B21" s="1" t="s">
        <v>65</v>
      </c>
      <c r="C21">
        <v>0</v>
      </c>
      <c r="D21">
        <v>1.4957264957265</v>
      </c>
      <c r="E21">
        <v>3.41880341880342</v>
      </c>
      <c r="F21">
        <v>4.0554962646744901</v>
      </c>
      <c r="G21">
        <v>5.8070025619129</v>
      </c>
      <c r="H21">
        <v>6.6951566951567001</v>
      </c>
      <c r="I21">
        <v>7.8754578754578803</v>
      </c>
      <c r="J21">
        <v>8.8141025641025603</v>
      </c>
      <c r="K21">
        <v>9.3111638954869402</v>
      </c>
      <c r="L21">
        <v>10.218041898247099</v>
      </c>
      <c r="M21">
        <v>11.504080839487001</v>
      </c>
      <c r="N21">
        <v>13.501959387246201</v>
      </c>
      <c r="O21">
        <v>15.4276315789474</v>
      </c>
      <c r="P21">
        <v>17.404580152671802</v>
      </c>
      <c r="Q21">
        <v>19.367701509541401</v>
      </c>
      <c r="R21">
        <v>21.987710392733099</v>
      </c>
    </row>
    <row r="22" spans="2:18" x14ac:dyDescent="0.25">
      <c r="B22" s="1" t="s">
        <v>64</v>
      </c>
      <c r="C22">
        <v>14.1025641025641</v>
      </c>
      <c r="D22">
        <v>19.9143468950749</v>
      </c>
      <c r="E22">
        <v>16.381766381766401</v>
      </c>
      <c r="F22">
        <v>18.181818181818201</v>
      </c>
      <c r="G22">
        <v>20.5982905982906</v>
      </c>
      <c r="H22">
        <v>22.095509622238101</v>
      </c>
      <c r="I22">
        <v>24.405125076266</v>
      </c>
      <c r="J22">
        <v>25.6533333333333</v>
      </c>
      <c r="K22">
        <v>27.078384798099801</v>
      </c>
      <c r="L22">
        <v>28.577530969671098</v>
      </c>
      <c r="M22">
        <v>29.615235134084699</v>
      </c>
      <c r="N22">
        <v>30.887068044175301</v>
      </c>
      <c r="O22">
        <v>32.269736842105303</v>
      </c>
      <c r="P22">
        <v>33.730522456461998</v>
      </c>
      <c r="Q22">
        <v>35.035663338088497</v>
      </c>
      <c r="R22">
        <v>36.329588014981297</v>
      </c>
    </row>
    <row r="23" spans="2:18" x14ac:dyDescent="0.25">
      <c r="B23" s="1" t="s">
        <v>66</v>
      </c>
      <c r="C23">
        <v>0</v>
      </c>
      <c r="D23">
        <v>1.5021459227467799</v>
      </c>
      <c r="E23">
        <v>4.1369472182596301</v>
      </c>
      <c r="F23">
        <v>4.1755888650963602</v>
      </c>
      <c r="G23">
        <v>4.2881646655231602</v>
      </c>
      <c r="H23">
        <v>4.7109207708779399</v>
      </c>
      <c r="I23">
        <v>4.9571603427172599</v>
      </c>
      <c r="J23">
        <v>5.57043385109802</v>
      </c>
      <c r="K23">
        <v>6.8981921979067602</v>
      </c>
      <c r="L23">
        <v>7.3661670235546</v>
      </c>
      <c r="M23">
        <v>8.6059190031152699</v>
      </c>
      <c r="N23">
        <v>9.7108175651553008</v>
      </c>
      <c r="O23">
        <v>10.7448912326961</v>
      </c>
      <c r="P23">
        <v>13.157894736842101</v>
      </c>
      <c r="Q23">
        <v>15.395601256783801</v>
      </c>
      <c r="R23">
        <v>17.0594536689877</v>
      </c>
    </row>
    <row r="24" spans="2:18" x14ac:dyDescent="0.25">
      <c r="B24" s="1" t="s">
        <v>67</v>
      </c>
      <c r="C24">
        <v>2.12765957446809</v>
      </c>
      <c r="D24">
        <v>0.42553191489361702</v>
      </c>
      <c r="E24">
        <v>0.28490028490028502</v>
      </c>
      <c r="F24">
        <v>0.32017075773746001</v>
      </c>
      <c r="G24">
        <v>0.51238257899231399</v>
      </c>
      <c r="H24">
        <v>0.71123755334281702</v>
      </c>
      <c r="I24">
        <v>1.8890920170627701</v>
      </c>
      <c r="J24">
        <v>2.3479188900747099</v>
      </c>
      <c r="K24">
        <v>3.46299810246679</v>
      </c>
      <c r="L24">
        <v>4.57069628363947</v>
      </c>
      <c r="M24">
        <v>5.4714784633294498</v>
      </c>
      <c r="N24">
        <v>6.04982206405694</v>
      </c>
      <c r="O24">
        <v>6.6360052562417904</v>
      </c>
      <c r="P24">
        <v>7.4458346048214796</v>
      </c>
      <c r="Q24">
        <v>8.0341880341880305</v>
      </c>
      <c r="R24">
        <v>8.6828746994389494</v>
      </c>
    </row>
    <row r="25" spans="2:18" x14ac:dyDescent="0.25">
      <c r="B25" s="1" t="s">
        <v>68</v>
      </c>
      <c r="C25">
        <v>0</v>
      </c>
      <c r="D25">
        <v>1.72043010752688</v>
      </c>
      <c r="E25">
        <v>1.70697012802276</v>
      </c>
      <c r="F25">
        <v>1.59914712153518</v>
      </c>
      <c r="G25">
        <v>1.1955593509820699</v>
      </c>
      <c r="H25">
        <v>1.2134189864382601</v>
      </c>
      <c r="I25">
        <v>1.3431013431013401</v>
      </c>
      <c r="J25">
        <v>1.4997321906802401</v>
      </c>
      <c r="K25">
        <v>1.7602283539486201</v>
      </c>
      <c r="L25">
        <v>2.1822849807445399</v>
      </c>
      <c r="M25">
        <v>2.5680933852140102</v>
      </c>
      <c r="N25">
        <v>2.9611130931145202</v>
      </c>
      <c r="O25">
        <v>3.98419492920645</v>
      </c>
      <c r="P25">
        <v>4.8318042813455699</v>
      </c>
      <c r="Q25">
        <v>5.3036783575705702</v>
      </c>
      <c r="R25">
        <v>6.5473009086050196</v>
      </c>
    </row>
    <row r="26" spans="2:18" x14ac:dyDescent="0.25">
      <c r="B26" s="1" t="s">
        <v>4</v>
      </c>
      <c r="C26">
        <v>3.5844870741227202</v>
      </c>
      <c r="D26">
        <v>2.8073198399742698</v>
      </c>
      <c r="E26">
        <v>3.1058445873310898</v>
      </c>
      <c r="F26">
        <v>3.34527493885779</v>
      </c>
      <c r="G26">
        <v>3.8398839487988701</v>
      </c>
      <c r="H26">
        <v>4.3275377023205097</v>
      </c>
      <c r="I26">
        <v>4.9461551165854898</v>
      </c>
      <c r="J26">
        <v>5.50663478775685</v>
      </c>
      <c r="K26">
        <v>6.1448955364898499</v>
      </c>
      <c r="L26">
        <v>6.8330175173952901</v>
      </c>
      <c r="M26">
        <v>7.6309337633947898</v>
      </c>
      <c r="N26">
        <v>8.4284967443172594</v>
      </c>
      <c r="O26">
        <v>9.3780754834935998</v>
      </c>
      <c r="P26">
        <v>10.561069117691099</v>
      </c>
      <c r="Q26">
        <v>11.611807638895099</v>
      </c>
      <c r="R26">
        <v>12.886039676862699</v>
      </c>
    </row>
    <row r="27" spans="2:18" x14ac:dyDescent="0.25">
      <c r="G27" s="1"/>
    </row>
    <row r="28" spans="2:18" x14ac:dyDescent="0.25">
      <c r="C28" s="111" t="s">
        <v>56</v>
      </c>
      <c r="D28" s="112"/>
      <c r="E28" s="112"/>
      <c r="F28" s="112"/>
      <c r="G28" s="112"/>
      <c r="H28" s="112"/>
      <c r="I28" s="112"/>
      <c r="J28" s="112"/>
      <c r="K28" s="112"/>
      <c r="L28" s="112"/>
      <c r="M28" s="112"/>
      <c r="N28" s="112"/>
      <c r="O28" s="112"/>
      <c r="P28" s="112"/>
      <c r="Q28" s="112"/>
      <c r="R28" s="113"/>
    </row>
    <row r="29" spans="2:18" x14ac:dyDescent="0.25">
      <c r="B29" s="1" t="s">
        <v>113</v>
      </c>
      <c r="C29">
        <v>0</v>
      </c>
      <c r="D29">
        <v>0</v>
      </c>
      <c r="E29">
        <v>0</v>
      </c>
      <c r="F29">
        <v>0</v>
      </c>
      <c r="G29">
        <v>0</v>
      </c>
      <c r="H29">
        <v>0</v>
      </c>
      <c r="I29">
        <v>0</v>
      </c>
      <c r="J29">
        <v>0</v>
      </c>
      <c r="K29">
        <v>0</v>
      </c>
      <c r="L29">
        <v>0</v>
      </c>
      <c r="M29">
        <v>7.7579519006982206E-2</v>
      </c>
      <c r="N29">
        <v>0.106723585912487</v>
      </c>
      <c r="O29">
        <v>0.295469468154957</v>
      </c>
      <c r="P29">
        <v>0.39646233607807302</v>
      </c>
      <c r="Q29">
        <v>0.56899004267425302</v>
      </c>
      <c r="R29">
        <v>1.09362496665778</v>
      </c>
    </row>
    <row r="30" spans="2:18" x14ac:dyDescent="0.25">
      <c r="B30" s="1" t="s">
        <v>2</v>
      </c>
      <c r="C30">
        <v>0</v>
      </c>
      <c r="D30">
        <v>0</v>
      </c>
      <c r="E30">
        <v>0.28735632183908</v>
      </c>
      <c r="F30">
        <v>0.32223415682062301</v>
      </c>
      <c r="G30">
        <v>0.258397932816537</v>
      </c>
      <c r="H30">
        <v>0.286944045911047</v>
      </c>
      <c r="I30">
        <v>0.30731407498463398</v>
      </c>
      <c r="J30">
        <v>0.64481461579795796</v>
      </c>
      <c r="K30">
        <v>0.71667462971810802</v>
      </c>
      <c r="L30">
        <v>1.1607910576096301</v>
      </c>
      <c r="M30">
        <v>1.3677217663149701</v>
      </c>
      <c r="N30">
        <v>1.9706198495163001</v>
      </c>
      <c r="O30">
        <v>2.6107072042300099</v>
      </c>
      <c r="P30">
        <v>3.2525314513654502</v>
      </c>
      <c r="Q30">
        <v>3.8637664567830599</v>
      </c>
      <c r="R30">
        <v>4.2393345854574704</v>
      </c>
    </row>
    <row r="31" spans="2:18" x14ac:dyDescent="0.25">
      <c r="B31" s="1" t="s">
        <v>3</v>
      </c>
      <c r="C31">
        <v>0</v>
      </c>
      <c r="D31">
        <v>0.85287846481876295</v>
      </c>
      <c r="E31">
        <v>0.70921985815602795</v>
      </c>
      <c r="F31">
        <v>1.1752136752136799</v>
      </c>
      <c r="G31">
        <v>1.87713310580205</v>
      </c>
      <c r="H31">
        <v>2.4840312278211498</v>
      </c>
      <c r="I31">
        <v>3.0432136335970799</v>
      </c>
      <c r="J31">
        <v>3.36</v>
      </c>
      <c r="K31">
        <v>4.1251778093883402</v>
      </c>
      <c r="L31">
        <v>4.6114432109308297</v>
      </c>
      <c r="M31">
        <v>5.6288819875776399</v>
      </c>
      <c r="N31">
        <v>6.1587753648985402</v>
      </c>
      <c r="O31">
        <v>7.0042749095692196</v>
      </c>
      <c r="P31">
        <v>7.6993583868010997</v>
      </c>
      <c r="Q31">
        <v>8.7589158345221101</v>
      </c>
      <c r="R31">
        <v>10.270125702059399</v>
      </c>
    </row>
    <row r="32" spans="2:18" x14ac:dyDescent="0.25">
      <c r="B32" s="1" t="s">
        <v>46</v>
      </c>
      <c r="C32">
        <v>2.1367521367521398</v>
      </c>
      <c r="D32">
        <v>0</v>
      </c>
      <c r="E32">
        <v>0</v>
      </c>
      <c r="F32">
        <v>0.428724544480172</v>
      </c>
      <c r="G32">
        <v>0.94097519247219796</v>
      </c>
      <c r="H32">
        <v>1.1436740528949301</v>
      </c>
      <c r="I32">
        <v>1.65137614678899</v>
      </c>
      <c r="J32">
        <v>2.1424745581146198</v>
      </c>
      <c r="K32">
        <v>2.61904761904762</v>
      </c>
      <c r="L32">
        <v>3.4305317324185198</v>
      </c>
      <c r="M32">
        <v>4.1261191124951297</v>
      </c>
      <c r="N32">
        <v>4.8197072474116398</v>
      </c>
      <c r="O32">
        <v>5.3759894459102897</v>
      </c>
      <c r="P32">
        <v>5.9399877526025699</v>
      </c>
      <c r="Q32">
        <v>6.5733066590454401</v>
      </c>
      <c r="R32">
        <v>7.2634682390779997</v>
      </c>
    </row>
    <row r="33" spans="2:18" x14ac:dyDescent="0.25">
      <c r="B33" s="1" t="s">
        <v>63</v>
      </c>
      <c r="C33">
        <v>0</v>
      </c>
      <c r="D33">
        <v>0</v>
      </c>
      <c r="E33">
        <v>0</v>
      </c>
      <c r="F33">
        <v>0.31982942430703598</v>
      </c>
      <c r="G33">
        <v>0.34158838599487601</v>
      </c>
      <c r="H33">
        <v>0.42643923240938197</v>
      </c>
      <c r="I33">
        <v>0.42630937880633402</v>
      </c>
      <c r="J33">
        <v>1.22601279317697</v>
      </c>
      <c r="K33">
        <v>1.4691943127962099</v>
      </c>
      <c r="L33">
        <v>1.7918088737201401</v>
      </c>
      <c r="M33">
        <v>1.97827773467805</v>
      </c>
      <c r="N33">
        <v>2.55954496978315</v>
      </c>
      <c r="O33">
        <v>3.4460124712832298</v>
      </c>
      <c r="P33">
        <v>4.1704718417047202</v>
      </c>
      <c r="Q33">
        <v>4.7159090909090899</v>
      </c>
      <c r="R33">
        <v>5.3290700772715196</v>
      </c>
    </row>
    <row r="34" spans="2:18" x14ac:dyDescent="0.25">
      <c r="B34" s="1" t="s">
        <v>65</v>
      </c>
      <c r="C34">
        <v>0</v>
      </c>
      <c r="D34">
        <v>0</v>
      </c>
      <c r="E34">
        <v>0.99573257467994303</v>
      </c>
      <c r="F34">
        <v>3.9614561027837301</v>
      </c>
      <c r="G34">
        <v>4.6114432109308297</v>
      </c>
      <c r="H34">
        <v>5.0641940085592001</v>
      </c>
      <c r="I34">
        <v>5.5623471882640603</v>
      </c>
      <c r="J34">
        <v>6.3670411985018696</v>
      </c>
      <c r="K34">
        <v>7.2753209700427997</v>
      </c>
      <c r="L34">
        <v>8.2549187339606505</v>
      </c>
      <c r="M34">
        <v>9.8328799067236705</v>
      </c>
      <c r="N34">
        <v>11.5781973637335</v>
      </c>
      <c r="O34">
        <v>12.8862590401052</v>
      </c>
      <c r="P34">
        <v>14.1287763198047</v>
      </c>
      <c r="Q34">
        <v>15.4941612076332</v>
      </c>
      <c r="R34">
        <v>17.846647074539099</v>
      </c>
    </row>
    <row r="35" spans="2:18" x14ac:dyDescent="0.25">
      <c r="B35" s="1" t="s">
        <v>64</v>
      </c>
      <c r="C35">
        <v>8.9743589743589691</v>
      </c>
      <c r="D35">
        <v>7.2649572649572702</v>
      </c>
      <c r="E35">
        <v>11.8065433854908</v>
      </c>
      <c r="F35">
        <v>13.447171824973299</v>
      </c>
      <c r="G35">
        <v>16.752136752136799</v>
      </c>
      <c r="H35">
        <v>17.8902352102637</v>
      </c>
      <c r="I35">
        <v>18.852959121415498</v>
      </c>
      <c r="J35">
        <v>20.320855614973301</v>
      </c>
      <c r="K35">
        <v>21.1026615969582</v>
      </c>
      <c r="L35">
        <v>21.547669944420701</v>
      </c>
      <c r="M35">
        <v>22.834951456310701</v>
      </c>
      <c r="N35">
        <v>23.5126469540435</v>
      </c>
      <c r="O35">
        <v>25.896676538335001</v>
      </c>
      <c r="P35">
        <v>27.842298288508601</v>
      </c>
      <c r="Q35">
        <v>29.007415858528201</v>
      </c>
      <c r="R35">
        <v>30.4440877474585</v>
      </c>
    </row>
    <row r="36" spans="2:18" x14ac:dyDescent="0.25">
      <c r="B36" s="1" t="s">
        <v>66</v>
      </c>
      <c r="C36">
        <v>0</v>
      </c>
      <c r="D36">
        <v>1.2820512820512799</v>
      </c>
      <c r="E36">
        <v>0.57142857142857095</v>
      </c>
      <c r="F36">
        <v>0.64171122994652396</v>
      </c>
      <c r="G36">
        <v>0.85616438356164404</v>
      </c>
      <c r="H36">
        <v>1.0706638115631699</v>
      </c>
      <c r="I36">
        <v>2.0195838433292499</v>
      </c>
      <c r="J36">
        <v>3.8543897216274101</v>
      </c>
      <c r="K36">
        <v>5.1404093288909998</v>
      </c>
      <c r="L36">
        <v>6.8123393316195404</v>
      </c>
      <c r="M36">
        <v>8.3690151810042792</v>
      </c>
      <c r="N36">
        <v>9.5714285714285694</v>
      </c>
      <c r="O36">
        <v>11.4040870138431</v>
      </c>
      <c r="P36">
        <v>12.511471397980999</v>
      </c>
      <c r="Q36">
        <v>13.8531848043416</v>
      </c>
      <c r="R36">
        <v>15.1044456347081</v>
      </c>
    </row>
    <row r="37" spans="2:18" x14ac:dyDescent="0.25">
      <c r="B37" s="1" t="s">
        <v>67</v>
      </c>
      <c r="C37">
        <v>0</v>
      </c>
      <c r="D37">
        <v>0</v>
      </c>
      <c r="E37">
        <v>0</v>
      </c>
      <c r="F37">
        <v>0</v>
      </c>
      <c r="G37">
        <v>0.170794192997438</v>
      </c>
      <c r="H37">
        <v>0.21352313167259801</v>
      </c>
      <c r="I37">
        <v>0.60975609756097604</v>
      </c>
      <c r="J37">
        <v>1.2273212379936</v>
      </c>
      <c r="K37">
        <v>1.7552182163187899</v>
      </c>
      <c r="L37">
        <v>2.2630230572160501</v>
      </c>
      <c r="M37">
        <v>2.9914529914529902</v>
      </c>
      <c r="N37">
        <v>3.4556465977912398</v>
      </c>
      <c r="O37">
        <v>4.1748849441157097</v>
      </c>
      <c r="P37">
        <v>4.9465648854961799</v>
      </c>
      <c r="Q37">
        <v>6.1253561253561299</v>
      </c>
      <c r="R37">
        <v>7.40048089767566</v>
      </c>
    </row>
    <row r="38" spans="2:18" x14ac:dyDescent="0.25">
      <c r="B38" s="1" t="s">
        <v>68</v>
      </c>
      <c r="C38">
        <v>0.42194092827004198</v>
      </c>
      <c r="D38">
        <v>0</v>
      </c>
      <c r="E38">
        <v>0.28530670470756098</v>
      </c>
      <c r="F38">
        <v>0.85287846481876295</v>
      </c>
      <c r="G38">
        <v>1.02651839178785</v>
      </c>
      <c r="H38">
        <v>1.1404133998574499</v>
      </c>
      <c r="I38">
        <v>1.22249388753056</v>
      </c>
      <c r="J38">
        <v>1.5524625267665999</v>
      </c>
      <c r="K38">
        <v>1.9486692015209099</v>
      </c>
      <c r="L38">
        <v>2.2668947818648402</v>
      </c>
      <c r="M38">
        <v>2.6459143968871599</v>
      </c>
      <c r="N38">
        <v>3.0324652158401699</v>
      </c>
      <c r="O38">
        <v>3.5561409285479102</v>
      </c>
      <c r="P38">
        <v>4.34250764525994</v>
      </c>
      <c r="Q38">
        <v>5.1040775591673802</v>
      </c>
      <c r="R38">
        <v>5.6119722073757403</v>
      </c>
    </row>
    <row r="39" spans="2:18" x14ac:dyDescent="0.25">
      <c r="B39" s="1" t="s">
        <v>4</v>
      </c>
      <c r="C39">
        <v>1.15330520393812</v>
      </c>
      <c r="D39">
        <v>0.93998870118273103</v>
      </c>
      <c r="E39">
        <v>1.4655587416301901</v>
      </c>
      <c r="F39">
        <v>2.1149219423343801</v>
      </c>
      <c r="G39">
        <v>2.6835151548500198</v>
      </c>
      <c r="H39">
        <v>2.9720118120952601</v>
      </c>
      <c r="I39">
        <v>3.3695353372277399</v>
      </c>
      <c r="J39">
        <v>4.0695372266952301</v>
      </c>
      <c r="K39">
        <v>4.6152373684682004</v>
      </c>
      <c r="L39">
        <v>5.2139420723760903</v>
      </c>
      <c r="M39">
        <v>5.9852794052451603</v>
      </c>
      <c r="N39">
        <v>6.6765755720359099</v>
      </c>
      <c r="O39">
        <v>7.6650501964094602</v>
      </c>
      <c r="P39">
        <v>8.52304303056024</v>
      </c>
      <c r="Q39">
        <v>9.4065083638960498</v>
      </c>
      <c r="R39">
        <v>10.4603257132281</v>
      </c>
    </row>
    <row r="41" spans="2:18" x14ac:dyDescent="0.25">
      <c r="C41" s="111" t="s">
        <v>58</v>
      </c>
      <c r="D41" s="112"/>
      <c r="E41" s="112"/>
      <c r="F41" s="112"/>
      <c r="G41" s="112"/>
      <c r="H41" s="112"/>
      <c r="I41" s="112"/>
      <c r="J41" s="112"/>
      <c r="K41" s="112"/>
      <c r="L41" s="112"/>
      <c r="M41" s="112"/>
      <c r="N41" s="112"/>
      <c r="O41" s="112"/>
      <c r="P41" s="112"/>
      <c r="Q41" s="112"/>
      <c r="R41" s="113"/>
    </row>
    <row r="42" spans="2:18" x14ac:dyDescent="0.25">
      <c r="B42" s="1" t="s">
        <v>113</v>
      </c>
      <c r="C42">
        <v>0</v>
      </c>
      <c r="D42">
        <v>0</v>
      </c>
      <c r="E42">
        <v>0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7.1123755334281696E-2</v>
      </c>
      <c r="O42">
        <v>0.13131976362442599</v>
      </c>
      <c r="P42">
        <v>0.21328458257160299</v>
      </c>
      <c r="Q42">
        <v>0.31294452347083901</v>
      </c>
      <c r="R42">
        <v>0.90690850893571595</v>
      </c>
    </row>
    <row r="43" spans="2:18" x14ac:dyDescent="0.25">
      <c r="B43" s="1" t="s">
        <v>2</v>
      </c>
      <c r="C43">
        <v>0</v>
      </c>
      <c r="D43">
        <v>0.213675213675214</v>
      </c>
      <c r="E43">
        <v>0</v>
      </c>
      <c r="F43">
        <v>0</v>
      </c>
      <c r="G43">
        <v>8.5836909871244593E-2</v>
      </c>
      <c r="H43">
        <v>0.14306151645207399</v>
      </c>
      <c r="I43">
        <v>0.24600246002459999</v>
      </c>
      <c r="J43">
        <v>0.322754168908015</v>
      </c>
      <c r="K43">
        <v>0.52581261950286795</v>
      </c>
      <c r="L43">
        <v>0.73055436183927802</v>
      </c>
      <c r="M43">
        <v>1.171875</v>
      </c>
      <c r="N43">
        <v>1.61174785100287</v>
      </c>
      <c r="O43">
        <v>2.6107072042300099</v>
      </c>
      <c r="P43">
        <v>3.7434795949677802</v>
      </c>
      <c r="Q43">
        <v>4.4647967945048697</v>
      </c>
      <c r="R43">
        <v>5.0174403005097901</v>
      </c>
    </row>
    <row r="44" spans="2:18" x14ac:dyDescent="0.25">
      <c r="B44" s="1" t="s">
        <v>3</v>
      </c>
      <c r="C44">
        <v>1.27659574468085</v>
      </c>
      <c r="D44">
        <v>1.0660980810234499</v>
      </c>
      <c r="E44">
        <v>0.71022727272727304</v>
      </c>
      <c r="F44">
        <v>1.4957264957265</v>
      </c>
      <c r="G44">
        <v>1.27986348122867</v>
      </c>
      <c r="H44">
        <v>1.92307692307692</v>
      </c>
      <c r="I44">
        <v>2.3794996949359399</v>
      </c>
      <c r="J44">
        <v>2.8784648187633302</v>
      </c>
      <c r="K44">
        <v>3.2732447817836801</v>
      </c>
      <c r="L44">
        <v>4.0136635354398003</v>
      </c>
      <c r="M44">
        <v>4.7785547785547804</v>
      </c>
      <c r="N44">
        <v>5.6267806267806302</v>
      </c>
      <c r="O44">
        <v>6.2150608352515597</v>
      </c>
      <c r="P44">
        <v>6.6911090742438102</v>
      </c>
      <c r="Q44">
        <v>7.6133447390932396</v>
      </c>
      <c r="R44">
        <v>8.4247124899705792</v>
      </c>
    </row>
    <row r="45" spans="2:18" x14ac:dyDescent="0.25">
      <c r="B45" s="1" t="s">
        <v>46</v>
      </c>
      <c r="C45">
        <v>0.427350427350427</v>
      </c>
      <c r="D45">
        <v>0</v>
      </c>
      <c r="E45">
        <v>0</v>
      </c>
      <c r="F45">
        <v>0.53533190578158496</v>
      </c>
      <c r="G45">
        <v>0.68493150684931503</v>
      </c>
      <c r="H45">
        <v>1</v>
      </c>
      <c r="I45">
        <v>1.71358629130967</v>
      </c>
      <c r="J45">
        <v>1.87466523835029</v>
      </c>
      <c r="K45">
        <v>2.2370299857210898</v>
      </c>
      <c r="L45">
        <v>2.9575653664809298</v>
      </c>
      <c r="M45">
        <v>3.6618620958317099</v>
      </c>
      <c r="N45">
        <v>4.0342734737593702</v>
      </c>
      <c r="O45">
        <v>4.8137157929442802</v>
      </c>
      <c r="P45">
        <v>5.3565962656871804</v>
      </c>
      <c r="Q45">
        <v>6.2017719348385301</v>
      </c>
      <c r="R45">
        <v>6.8614312516751497</v>
      </c>
    </row>
    <row r="46" spans="2:18" x14ac:dyDescent="0.25">
      <c r="B46" s="1" t="s">
        <v>63</v>
      </c>
      <c r="C46">
        <v>0</v>
      </c>
      <c r="D46">
        <v>0</v>
      </c>
      <c r="E46">
        <v>0</v>
      </c>
      <c r="F46">
        <v>0</v>
      </c>
      <c r="G46">
        <v>0</v>
      </c>
      <c r="H46">
        <v>7.1022727272727307E-2</v>
      </c>
      <c r="I46">
        <v>0.182592818015825</v>
      </c>
      <c r="J46">
        <v>0.26638252530633999</v>
      </c>
      <c r="K46">
        <v>0.37914691943127998</v>
      </c>
      <c r="L46">
        <v>1.0238907849829399</v>
      </c>
      <c r="M46">
        <v>1.3576415826221899</v>
      </c>
      <c r="N46">
        <v>1.88410949164593</v>
      </c>
      <c r="O46">
        <v>2.1653543307086598</v>
      </c>
      <c r="P46">
        <v>2.5281754492841899</v>
      </c>
      <c r="Q46">
        <v>3.2404775440591198</v>
      </c>
      <c r="R46">
        <v>3.65041300293099</v>
      </c>
    </row>
    <row r="47" spans="2:18" x14ac:dyDescent="0.25">
      <c r="B47" s="1" t="s">
        <v>65</v>
      </c>
      <c r="C47">
        <v>0</v>
      </c>
      <c r="D47">
        <v>0</v>
      </c>
      <c r="E47">
        <v>0.85348506401138002</v>
      </c>
      <c r="F47">
        <v>1.7057569296375299</v>
      </c>
      <c r="G47">
        <v>1.79794520547945</v>
      </c>
      <c r="H47">
        <v>2.85103349964362</v>
      </c>
      <c r="I47">
        <v>3.6652412950519202</v>
      </c>
      <c r="J47">
        <v>4.6499198289684696</v>
      </c>
      <c r="K47">
        <v>5.3681710213776697</v>
      </c>
      <c r="L47">
        <v>6.3329054343175004</v>
      </c>
      <c r="M47">
        <v>7.0318570318570304</v>
      </c>
      <c r="N47">
        <v>7.8019237620235096</v>
      </c>
      <c r="O47">
        <v>8.8486842105263204</v>
      </c>
      <c r="P47">
        <v>10.2869352869353</v>
      </c>
      <c r="Q47">
        <v>11.763030475648</v>
      </c>
      <c r="R47">
        <v>13.759016831418601</v>
      </c>
    </row>
    <row r="48" spans="2:18" x14ac:dyDescent="0.25">
      <c r="B48" s="1" t="s">
        <v>64</v>
      </c>
      <c r="C48">
        <v>0.42553191489361702</v>
      </c>
      <c r="D48">
        <v>8.1196581196581192</v>
      </c>
      <c r="E48">
        <v>11.6477272727273</v>
      </c>
      <c r="F48">
        <v>12.2994652406417</v>
      </c>
      <c r="G48">
        <v>14.1025641025641</v>
      </c>
      <c r="H48">
        <v>14.967925873128999</v>
      </c>
      <c r="I48">
        <v>16.004886988393402</v>
      </c>
      <c r="J48">
        <v>16.363636363636399</v>
      </c>
      <c r="K48">
        <v>18.1731684110371</v>
      </c>
      <c r="L48">
        <v>19.186295503212001</v>
      </c>
      <c r="M48">
        <v>20.784770784770799</v>
      </c>
      <c r="N48">
        <v>22.301389383683698</v>
      </c>
      <c r="O48">
        <v>23.552631578947398</v>
      </c>
      <c r="P48">
        <v>24.7173846623892</v>
      </c>
      <c r="Q48">
        <v>26.562054208273899</v>
      </c>
      <c r="R48">
        <v>27.528089887640402</v>
      </c>
    </row>
    <row r="49" spans="2:18" x14ac:dyDescent="0.25">
      <c r="B49" s="1" t="s">
        <v>66</v>
      </c>
      <c r="C49">
        <v>0</v>
      </c>
      <c r="D49">
        <v>2.9914529914529902</v>
      </c>
      <c r="E49">
        <v>1.1428571428571399</v>
      </c>
      <c r="F49">
        <v>1.17899249732047</v>
      </c>
      <c r="G49">
        <v>1.6267123287671199</v>
      </c>
      <c r="H49">
        <v>1.5703069236259799</v>
      </c>
      <c r="I49">
        <v>2.6315789473684199</v>
      </c>
      <c r="J49">
        <v>3.3208355650776702</v>
      </c>
      <c r="K49">
        <v>4.3333333333333304</v>
      </c>
      <c r="L49">
        <v>5.6983718937446399</v>
      </c>
      <c r="M49">
        <v>6.8562524347487299</v>
      </c>
      <c r="N49">
        <v>8.2113530881827899</v>
      </c>
      <c r="O49">
        <v>8.9950576606260295</v>
      </c>
      <c r="P49">
        <v>10.250917992656101</v>
      </c>
      <c r="Q49">
        <v>11.282490716938</v>
      </c>
      <c r="R49">
        <v>12.613818960899801</v>
      </c>
    </row>
    <row r="50" spans="2:18" x14ac:dyDescent="0.25">
      <c r="B50" s="1" t="s">
        <v>67</v>
      </c>
      <c r="C50">
        <v>0</v>
      </c>
      <c r="D50">
        <v>0</v>
      </c>
      <c r="E50">
        <v>0</v>
      </c>
      <c r="F50">
        <v>0.10649627263045799</v>
      </c>
      <c r="G50">
        <v>0.25575447570332499</v>
      </c>
      <c r="H50">
        <v>0.35561877667140801</v>
      </c>
      <c r="I50">
        <v>0.60938452163315104</v>
      </c>
      <c r="J50">
        <v>0.906183368869936</v>
      </c>
      <c r="K50">
        <v>1.13798008534851</v>
      </c>
      <c r="L50">
        <v>1.3669372063220799</v>
      </c>
      <c r="M50">
        <v>1.8252427184466</v>
      </c>
      <c r="N50">
        <v>2.0647917408330398</v>
      </c>
      <c r="O50">
        <v>2.2024983563445102</v>
      </c>
      <c r="P50">
        <v>2.7175572519084001</v>
      </c>
      <c r="Q50">
        <v>3.5062713797035299</v>
      </c>
      <c r="R50">
        <v>4.7555436815388701</v>
      </c>
    </row>
    <row r="51" spans="2:18" x14ac:dyDescent="0.25">
      <c r="B51" s="1" t="s">
        <v>68</v>
      </c>
      <c r="C51">
        <v>0</v>
      </c>
      <c r="D51">
        <v>0</v>
      </c>
      <c r="E51">
        <v>0.142247510668563</v>
      </c>
      <c r="F51">
        <v>0.31880977683315598</v>
      </c>
      <c r="G51">
        <v>0.51238257899231399</v>
      </c>
      <c r="H51">
        <v>0.64285714285714302</v>
      </c>
      <c r="I51">
        <v>0.67319461444308504</v>
      </c>
      <c r="J51">
        <v>0.91055168719871504</v>
      </c>
      <c r="K51">
        <v>1.09367570137898</v>
      </c>
      <c r="L51">
        <v>1.3253527148354001</v>
      </c>
      <c r="M51">
        <v>1.4002333722286999</v>
      </c>
      <c r="N51">
        <v>1.78316690442225</v>
      </c>
      <c r="O51">
        <v>2.0085610800131701</v>
      </c>
      <c r="P51">
        <v>3.1173594132029301</v>
      </c>
      <c r="Q51">
        <v>3.7902536335138199</v>
      </c>
      <c r="R51">
        <v>5.15766969535008</v>
      </c>
    </row>
    <row r="52" spans="2:18" x14ac:dyDescent="0.25">
      <c r="B52" s="1" t="s">
        <v>4</v>
      </c>
      <c r="C52">
        <v>0.21294780869249</v>
      </c>
      <c r="D52">
        <v>1.2390884405809801</v>
      </c>
      <c r="E52">
        <v>1.44965442629916</v>
      </c>
      <c r="F52">
        <v>1.76405791185714</v>
      </c>
      <c r="G52">
        <v>2.0345990589455498</v>
      </c>
      <c r="H52">
        <v>2.3524903382728901</v>
      </c>
      <c r="I52">
        <v>2.8105967631176001</v>
      </c>
      <c r="J52">
        <v>3.1493393565079102</v>
      </c>
      <c r="K52">
        <v>3.6521562858914498</v>
      </c>
      <c r="L52">
        <v>4.2635536801174601</v>
      </c>
      <c r="M52">
        <v>4.88682897990605</v>
      </c>
      <c r="N52">
        <v>5.5390660077668299</v>
      </c>
      <c r="O52">
        <v>6.1543590813216298</v>
      </c>
      <c r="P52">
        <v>6.9622799573846503</v>
      </c>
      <c r="Q52">
        <v>7.8737435950043801</v>
      </c>
      <c r="R52">
        <v>8.8675044610870106</v>
      </c>
    </row>
  </sheetData>
  <mergeCells count="4">
    <mergeCell ref="C2:R2"/>
    <mergeCell ref="C15:R15"/>
    <mergeCell ref="C28:R28"/>
    <mergeCell ref="C41:R41"/>
  </mergeCells>
  <pageMargins left="0.7" right="0.7" top="0.75" bottom="0.75" header="0.3" footer="0.3"/>
  <pageSetup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K40"/>
  <sheetViews>
    <sheetView topLeftCell="Q1" workbookViewId="0">
      <selection activeCell="V2" sqref="V2"/>
    </sheetView>
  </sheetViews>
  <sheetFormatPr defaultRowHeight="15" x14ac:dyDescent="0.25"/>
  <sheetData>
    <row r="1" spans="2:37" x14ac:dyDescent="0.25">
      <c r="V1" s="1">
        <v>1</v>
      </c>
      <c r="W1" s="1">
        <v>2</v>
      </c>
      <c r="X1" s="1">
        <v>3</v>
      </c>
      <c r="Y1" s="1">
        <v>4</v>
      </c>
      <c r="Z1" s="1">
        <v>5</v>
      </c>
      <c r="AA1" s="1">
        <v>6</v>
      </c>
      <c r="AB1" s="1">
        <v>7</v>
      </c>
      <c r="AC1" s="1">
        <v>8</v>
      </c>
      <c r="AD1" s="1">
        <v>9</v>
      </c>
      <c r="AE1" s="1">
        <v>10</v>
      </c>
      <c r="AF1" s="1">
        <v>11</v>
      </c>
      <c r="AG1" s="1">
        <v>12</v>
      </c>
      <c r="AH1" s="1">
        <v>13</v>
      </c>
      <c r="AI1" s="1">
        <v>14</v>
      </c>
      <c r="AJ1" s="1">
        <v>15</v>
      </c>
      <c r="AK1" s="1">
        <v>16</v>
      </c>
    </row>
    <row r="2" spans="2:37" x14ac:dyDescent="0.25">
      <c r="C2" s="111" t="s">
        <v>57</v>
      </c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2"/>
      <c r="R2" s="113"/>
      <c r="U2" s="1" t="s">
        <v>57</v>
      </c>
      <c r="V2">
        <v>3.2572360015515911</v>
      </c>
      <c r="W2">
        <v>4.1793798120728187</v>
      </c>
      <c r="X2">
        <v>5.1548322395736319</v>
      </c>
      <c r="Y2">
        <v>6.1097935321900234</v>
      </c>
      <c r="Z2">
        <v>7.2463392812718741</v>
      </c>
      <c r="AA2">
        <v>8.2882703981860679</v>
      </c>
      <c r="AB2">
        <v>9.2734834294269124</v>
      </c>
      <c r="AC2">
        <v>10.174391210085261</v>
      </c>
      <c r="AD2">
        <v>11.193716367568317</v>
      </c>
      <c r="AE2">
        <v>12.375485712456904</v>
      </c>
      <c r="AF2">
        <v>13.608574109757109</v>
      </c>
      <c r="AG2">
        <v>14.850926203228482</v>
      </c>
      <c r="AH2">
        <v>16.282310753810226</v>
      </c>
      <c r="AI2">
        <v>17.956148493485188</v>
      </c>
      <c r="AJ2">
        <v>19.939882266587478</v>
      </c>
      <c r="AK2">
        <v>22.176295234037912</v>
      </c>
    </row>
    <row r="3" spans="2:37" x14ac:dyDescent="0.25">
      <c r="B3" s="1" t="s">
        <v>113</v>
      </c>
      <c r="C3">
        <v>0</v>
      </c>
      <c r="D3">
        <v>0</v>
      </c>
      <c r="E3">
        <v>0</v>
      </c>
      <c r="F3">
        <v>0.10638297872340401</v>
      </c>
      <c r="G3">
        <v>8.5178875638841606E-2</v>
      </c>
      <c r="H3">
        <v>0.14194464158978001</v>
      </c>
      <c r="I3">
        <v>0.18270401948842899</v>
      </c>
      <c r="J3">
        <v>0.31948881789137401</v>
      </c>
      <c r="K3">
        <v>0.47348484848484901</v>
      </c>
      <c r="L3">
        <v>1.10826939471441</v>
      </c>
      <c r="M3">
        <v>1.58853157690818</v>
      </c>
      <c r="N3">
        <v>1.91829484902309</v>
      </c>
      <c r="O3">
        <v>2.6246719160105001</v>
      </c>
      <c r="P3">
        <v>3.2297379646556998</v>
      </c>
      <c r="Q3">
        <v>3.95335608646189</v>
      </c>
      <c r="R3">
        <v>4.6412376633769004</v>
      </c>
      <c r="U3" s="1" t="s">
        <v>56</v>
      </c>
      <c r="V3">
        <v>3.2572360015515911</v>
      </c>
      <c r="W3">
        <v>4.2829771133792294</v>
      </c>
      <c r="X3">
        <v>5.2857328621644504</v>
      </c>
      <c r="Y3">
        <v>6.1907532372900382</v>
      </c>
      <c r="Z3">
        <v>7.0790386398056357</v>
      </c>
      <c r="AA3">
        <v>7.8684722414644579</v>
      </c>
      <c r="AB3">
        <v>8.7599972328007603</v>
      </c>
      <c r="AC3">
        <v>9.5892589504093912</v>
      </c>
      <c r="AD3">
        <v>10.569729312302782</v>
      </c>
      <c r="AE3">
        <v>11.488126617795192</v>
      </c>
      <c r="AF3">
        <v>12.728357699551166</v>
      </c>
      <c r="AG3">
        <v>14.017787466336779</v>
      </c>
      <c r="AH3">
        <v>15.37348197949529</v>
      </c>
      <c r="AI3">
        <v>17.044916829033326</v>
      </c>
      <c r="AJ3">
        <v>18.829896122018877</v>
      </c>
      <c r="AK3">
        <v>21.062338408501073</v>
      </c>
    </row>
    <row r="4" spans="2:37" x14ac:dyDescent="0.25">
      <c r="B4" s="1" t="s">
        <v>2</v>
      </c>
      <c r="C4">
        <v>0</v>
      </c>
      <c r="D4">
        <v>2.1505376344085998</v>
      </c>
      <c r="E4">
        <v>2.7181688125894099</v>
      </c>
      <c r="F4">
        <v>3.6441586280814602</v>
      </c>
      <c r="G4">
        <v>4.3776824034334796</v>
      </c>
      <c r="H4">
        <v>5.0714285714285703</v>
      </c>
      <c r="I4">
        <v>5.5759803921568603</v>
      </c>
      <c r="J4">
        <v>6.2131762185324098</v>
      </c>
      <c r="K4">
        <v>6.5745593139590301</v>
      </c>
      <c r="L4">
        <v>7.2469982847341301</v>
      </c>
      <c r="M4">
        <v>7.9173166926677103</v>
      </c>
      <c r="N4">
        <v>8.64903502501787</v>
      </c>
      <c r="O4">
        <v>9.79874628835368</v>
      </c>
      <c r="P4">
        <v>11.4075436982521</v>
      </c>
      <c r="Q4">
        <v>12.9078420148827</v>
      </c>
      <c r="R4">
        <v>14.67668365978</v>
      </c>
      <c r="U4" s="1" t="s">
        <v>58</v>
      </c>
      <c r="V4">
        <v>3.2572360015515911</v>
      </c>
      <c r="W4">
        <v>4.3689512890978159</v>
      </c>
      <c r="X4">
        <v>5.328077325248139</v>
      </c>
      <c r="Y4">
        <v>6.1546330120163217</v>
      </c>
      <c r="Z4">
        <v>6.9545182734004882</v>
      </c>
      <c r="AA4">
        <v>7.81718278729267</v>
      </c>
      <c r="AB4">
        <v>8.674368968990315</v>
      </c>
      <c r="AC4">
        <v>9.5288752144628539</v>
      </c>
      <c r="AD4">
        <v>10.384720940120852</v>
      </c>
      <c r="AE4">
        <v>11.384645619758215</v>
      </c>
      <c r="AF4">
        <v>12.227111453154265</v>
      </c>
      <c r="AG4">
        <v>13.399958343820277</v>
      </c>
      <c r="AH4">
        <v>14.792463345989537</v>
      </c>
      <c r="AI4">
        <v>16.316952539798905</v>
      </c>
      <c r="AJ4">
        <v>17.953037866093375</v>
      </c>
      <c r="AK4">
        <v>19.886308254677168</v>
      </c>
    </row>
    <row r="5" spans="2:37" x14ac:dyDescent="0.25">
      <c r="B5" s="1" t="s">
        <v>3</v>
      </c>
      <c r="C5">
        <v>0</v>
      </c>
      <c r="D5">
        <v>5.9701492537313401</v>
      </c>
      <c r="E5">
        <v>7.5284090909090899</v>
      </c>
      <c r="F5">
        <v>9.5948827292110899</v>
      </c>
      <c r="G5">
        <v>11.282051282051301</v>
      </c>
      <c r="H5">
        <v>12.8205128205128</v>
      </c>
      <c r="I5">
        <v>14.303178484107599</v>
      </c>
      <c r="J5">
        <v>15.6632924880128</v>
      </c>
      <c r="K5">
        <v>16.737790422001002</v>
      </c>
      <c r="L5">
        <v>17.591801878736099</v>
      </c>
      <c r="M5">
        <v>18.958818958818998</v>
      </c>
      <c r="N5">
        <v>20.3492516037063</v>
      </c>
      <c r="O5">
        <v>21.4544257979599</v>
      </c>
      <c r="P5">
        <v>22.792545065689001</v>
      </c>
      <c r="Q5">
        <v>25.7770173937839</v>
      </c>
      <c r="R5">
        <v>27.146295801016301</v>
      </c>
    </row>
    <row r="6" spans="2:37" x14ac:dyDescent="0.25">
      <c r="B6" s="1" t="s">
        <v>46</v>
      </c>
      <c r="C6">
        <v>0</v>
      </c>
      <c r="D6">
        <v>0.42826552462526801</v>
      </c>
      <c r="E6">
        <v>0.71326676176890202</v>
      </c>
      <c r="F6">
        <v>0.857449088960343</v>
      </c>
      <c r="G6">
        <v>1.11492281303602</v>
      </c>
      <c r="H6">
        <v>1.5010721944245899</v>
      </c>
      <c r="I6">
        <v>2.32558139534884</v>
      </c>
      <c r="J6">
        <v>3.3762057877813501</v>
      </c>
      <c r="K6">
        <v>3.71428571428571</v>
      </c>
      <c r="L6">
        <v>4.4596912521440801</v>
      </c>
      <c r="M6">
        <v>5.3021442495126703</v>
      </c>
      <c r="N6">
        <v>6.10496251338808</v>
      </c>
      <c r="O6">
        <v>7.12166172106825</v>
      </c>
      <c r="P6">
        <v>8.3562901744719902</v>
      </c>
      <c r="Q6">
        <v>9.4598456701914806</v>
      </c>
      <c r="R6">
        <v>13.0796033235058</v>
      </c>
    </row>
    <row r="7" spans="2:37" x14ac:dyDescent="0.25">
      <c r="B7" s="1" t="s">
        <v>63</v>
      </c>
      <c r="C7">
        <v>0</v>
      </c>
      <c r="D7">
        <v>1.0729613733905601</v>
      </c>
      <c r="E7">
        <v>1.9971469329529199</v>
      </c>
      <c r="F7">
        <v>2.4572649572649601</v>
      </c>
      <c r="G7">
        <v>3.8461538461538498</v>
      </c>
      <c r="H7">
        <v>4.9075391180654302</v>
      </c>
      <c r="I7">
        <v>6.4024390243902403</v>
      </c>
      <c r="J7">
        <v>7.7374599786552798</v>
      </c>
      <c r="K7">
        <v>9.0564248458985297</v>
      </c>
      <c r="L7">
        <v>10.9215017064846</v>
      </c>
      <c r="M7">
        <v>12.3303606048856</v>
      </c>
      <c r="N7">
        <v>13.6105188343994</v>
      </c>
      <c r="O7">
        <v>14.7917349950804</v>
      </c>
      <c r="P7">
        <v>17.2760511882998</v>
      </c>
      <c r="Q7">
        <v>19.3805058255186</v>
      </c>
      <c r="R7">
        <v>20.730082600586201</v>
      </c>
    </row>
    <row r="8" spans="2:37" x14ac:dyDescent="0.25">
      <c r="B8" s="1" t="s">
        <v>65</v>
      </c>
      <c r="C8">
        <v>0</v>
      </c>
      <c r="D8">
        <v>1.9271948608137</v>
      </c>
      <c r="E8">
        <v>3.2763532763532801</v>
      </c>
      <c r="F8">
        <v>4.7008547008547001</v>
      </c>
      <c r="G8">
        <v>6.9230769230769198</v>
      </c>
      <c r="H8">
        <v>8.6956521739130395</v>
      </c>
      <c r="I8">
        <v>10.2564102564103</v>
      </c>
      <c r="J8">
        <v>11.538461538461499</v>
      </c>
      <c r="K8">
        <v>13.7226970560304</v>
      </c>
      <c r="L8">
        <v>15.683760683760701</v>
      </c>
      <c r="M8">
        <v>18.097087378640801</v>
      </c>
      <c r="N8">
        <v>20.769504809405099</v>
      </c>
      <c r="O8">
        <v>23.0845116737915</v>
      </c>
      <c r="P8">
        <v>24.931339639914601</v>
      </c>
      <c r="Q8">
        <v>28.945868945868899</v>
      </c>
      <c r="R8">
        <v>34.117018434410902</v>
      </c>
    </row>
    <row r="9" spans="2:37" x14ac:dyDescent="0.25">
      <c r="B9" s="1" t="s">
        <v>64</v>
      </c>
      <c r="C9">
        <v>0</v>
      </c>
      <c r="D9">
        <v>24.248927038626601</v>
      </c>
      <c r="E9">
        <v>25.894134477825499</v>
      </c>
      <c r="F9">
        <v>28.188638799571301</v>
      </c>
      <c r="G9">
        <v>30.017152658662098</v>
      </c>
      <c r="H9">
        <v>31.330472103004301</v>
      </c>
      <c r="I9">
        <v>32.415902140672799</v>
      </c>
      <c r="J9">
        <v>33.832175307322302</v>
      </c>
      <c r="K9">
        <v>35.296912114014297</v>
      </c>
      <c r="L9">
        <v>37.051282051282101</v>
      </c>
      <c r="M9">
        <v>39.098328799067197</v>
      </c>
      <c r="N9">
        <v>40.983606557377101</v>
      </c>
      <c r="O9">
        <v>43.350888742593803</v>
      </c>
      <c r="P9">
        <v>45.646196150320797</v>
      </c>
      <c r="Q9">
        <v>47.759063659720198</v>
      </c>
      <c r="R9">
        <v>49.892990904226899</v>
      </c>
    </row>
    <row r="10" spans="2:37" x14ac:dyDescent="0.25">
      <c r="B10" s="1" t="s">
        <v>66</v>
      </c>
      <c r="C10">
        <v>0</v>
      </c>
      <c r="D10">
        <v>3.6480686695279001</v>
      </c>
      <c r="E10">
        <v>6.5714285714285703</v>
      </c>
      <c r="F10">
        <v>7.9144385026738</v>
      </c>
      <c r="G10">
        <v>9.5115681233933191</v>
      </c>
      <c r="H10">
        <v>11.1428571428571</v>
      </c>
      <c r="I10">
        <v>12.0489296636086</v>
      </c>
      <c r="J10">
        <v>12.5334761649705</v>
      </c>
      <c r="K10">
        <v>13.523809523809501</v>
      </c>
      <c r="L10">
        <v>14.646680942184201</v>
      </c>
      <c r="M10">
        <v>15.693146417445501</v>
      </c>
      <c r="N10">
        <v>16.958229203855801</v>
      </c>
      <c r="O10">
        <v>18.951878707976299</v>
      </c>
      <c r="P10">
        <v>21.1509029690848</v>
      </c>
      <c r="Q10">
        <v>23.336189660097101</v>
      </c>
      <c r="R10">
        <v>25.307980717728999</v>
      </c>
    </row>
    <row r="11" spans="2:37" x14ac:dyDescent="0.25">
      <c r="B11" s="1" t="s">
        <v>67</v>
      </c>
      <c r="C11">
        <v>0</v>
      </c>
      <c r="D11">
        <v>1.0683760683760699</v>
      </c>
      <c r="E11">
        <v>1.2802275960170699</v>
      </c>
      <c r="F11">
        <v>1.4925373134328399</v>
      </c>
      <c r="G11">
        <v>2.7327070879590099</v>
      </c>
      <c r="H11">
        <v>4.0569395017793601</v>
      </c>
      <c r="I11">
        <v>5.0061050061050096</v>
      </c>
      <c r="J11">
        <v>5.92632140950347</v>
      </c>
      <c r="K11">
        <v>6.9800569800569798</v>
      </c>
      <c r="L11">
        <v>8.0273270708795899</v>
      </c>
      <c r="M11">
        <v>8.9708737864077701</v>
      </c>
      <c r="N11">
        <v>9.8220640569394995</v>
      </c>
      <c r="O11">
        <v>11.048997040447199</v>
      </c>
      <c r="P11">
        <v>12.4580152671756</v>
      </c>
      <c r="Q11">
        <v>13.9680729760547</v>
      </c>
      <c r="R11">
        <v>15.8963398343575</v>
      </c>
    </row>
    <row r="12" spans="2:37" x14ac:dyDescent="0.25">
      <c r="B12" s="1" t="s">
        <v>68</v>
      </c>
      <c r="C12">
        <v>0</v>
      </c>
      <c r="D12">
        <v>1.2793176972281499</v>
      </c>
      <c r="E12">
        <v>1.5691868758915799</v>
      </c>
      <c r="F12">
        <v>2.1413276231263398</v>
      </c>
      <c r="G12">
        <v>2.5728987993138901</v>
      </c>
      <c r="H12">
        <v>3.21428571428571</v>
      </c>
      <c r="I12">
        <v>4.21760391198044</v>
      </c>
      <c r="J12">
        <v>4.6038543897216302</v>
      </c>
      <c r="K12">
        <v>5.8571428571428603</v>
      </c>
      <c r="L12">
        <v>7.0175438596491198</v>
      </c>
      <c r="M12">
        <v>8.1291326332166491</v>
      </c>
      <c r="N12">
        <v>9.3437945791726094</v>
      </c>
      <c r="O12">
        <v>10.5955906548207</v>
      </c>
      <c r="P12">
        <v>12.312862816987501</v>
      </c>
      <c r="Q12">
        <v>13.911060433295299</v>
      </c>
      <c r="R12">
        <v>16.2747194013896</v>
      </c>
    </row>
    <row r="13" spans="2:37" x14ac:dyDescent="0.25">
      <c r="B13" s="1" t="s">
        <v>4</v>
      </c>
      <c r="C13">
        <f>AVERAGE(C3:C12)</f>
        <v>0</v>
      </c>
      <c r="D13">
        <f t="shared" ref="D13:R13" si="0">AVERAGE(D3:D12)</f>
        <v>4.1793798120728187</v>
      </c>
      <c r="E13">
        <f t="shared" si="0"/>
        <v>5.1548322395736319</v>
      </c>
      <c r="F13">
        <f t="shared" si="0"/>
        <v>6.1097935321900234</v>
      </c>
      <c r="G13">
        <f t="shared" si="0"/>
        <v>7.2463392812718741</v>
      </c>
      <c r="H13">
        <f t="shared" si="0"/>
        <v>8.2882703981860679</v>
      </c>
      <c r="I13">
        <f t="shared" si="0"/>
        <v>9.2734834294269124</v>
      </c>
      <c r="J13">
        <f t="shared" si="0"/>
        <v>10.174391210085261</v>
      </c>
      <c r="K13">
        <f t="shared" si="0"/>
        <v>11.193716367568317</v>
      </c>
      <c r="L13">
        <f t="shared" si="0"/>
        <v>12.375485712456904</v>
      </c>
      <c r="M13">
        <f t="shared" si="0"/>
        <v>13.608574109757109</v>
      </c>
      <c r="N13">
        <f t="shared" si="0"/>
        <v>14.850926203228482</v>
      </c>
      <c r="O13">
        <f t="shared" si="0"/>
        <v>16.282310753810226</v>
      </c>
      <c r="P13">
        <f t="shared" si="0"/>
        <v>17.956148493485188</v>
      </c>
      <c r="Q13">
        <f t="shared" si="0"/>
        <v>19.939882266587478</v>
      </c>
      <c r="R13">
        <f t="shared" si="0"/>
        <v>22.176295234037912</v>
      </c>
    </row>
    <row r="14" spans="2:37" x14ac:dyDescent="0.25">
      <c r="B14" s="1" t="s">
        <v>114</v>
      </c>
      <c r="C14">
        <f>STDEV(C3:C12)/SQRT(10)</f>
        <v>0</v>
      </c>
      <c r="D14">
        <f t="shared" ref="D14:R14" si="1">STDEV(D3:D12)/SQRT(10)</f>
        <v>2.2967151043012204</v>
      </c>
      <c r="E14">
        <f t="shared" si="1"/>
        <v>2.4298273168255085</v>
      </c>
      <c r="F14">
        <f t="shared" si="1"/>
        <v>2.6351876692771903</v>
      </c>
      <c r="G14">
        <f t="shared" si="1"/>
        <v>2.7707069585889799</v>
      </c>
      <c r="H14">
        <f t="shared" si="1"/>
        <v>2.8628938079777169</v>
      </c>
      <c r="I14">
        <f t="shared" si="1"/>
        <v>2.9176495430399854</v>
      </c>
      <c r="J14">
        <f t="shared" si="1"/>
        <v>3.0023805685281673</v>
      </c>
      <c r="K14">
        <f t="shared" si="1"/>
        <v>3.102919227065883</v>
      </c>
      <c r="L14">
        <f t="shared" si="1"/>
        <v>3.1934783076070379</v>
      </c>
      <c r="M14">
        <f t="shared" si="1"/>
        <v>3.3364650131994158</v>
      </c>
      <c r="N14">
        <f t="shared" si="1"/>
        <v>3.4832674886941679</v>
      </c>
      <c r="O14">
        <f t="shared" si="1"/>
        <v>3.6320924337912115</v>
      </c>
      <c r="P14">
        <f t="shared" si="1"/>
        <v>3.7467564711186805</v>
      </c>
      <c r="Q14">
        <f t="shared" si="1"/>
        <v>3.9268216964725897</v>
      </c>
      <c r="R14">
        <f t="shared" si="1"/>
        <v>4.0388868634593873</v>
      </c>
    </row>
    <row r="15" spans="2:37" x14ac:dyDescent="0.25">
      <c r="C15" s="111" t="s">
        <v>56</v>
      </c>
      <c r="D15" s="112"/>
      <c r="E15" s="112"/>
      <c r="F15" s="112"/>
      <c r="G15" s="112"/>
      <c r="H15" s="112"/>
      <c r="I15" s="112"/>
      <c r="J15" s="112"/>
      <c r="K15" s="112"/>
      <c r="L15" s="112"/>
      <c r="M15" s="112"/>
      <c r="N15" s="112"/>
      <c r="O15" s="112"/>
      <c r="P15" s="112"/>
      <c r="Q15" s="112"/>
      <c r="R15" s="113"/>
    </row>
    <row r="16" spans="2:37" x14ac:dyDescent="0.25">
      <c r="B16" s="1" t="s">
        <v>113</v>
      </c>
      <c r="C16">
        <v>0</v>
      </c>
      <c r="D16">
        <v>0</v>
      </c>
      <c r="E16">
        <v>0</v>
      </c>
      <c r="F16">
        <v>0.10649627263045799</v>
      </c>
      <c r="G16">
        <v>0.17064846416382301</v>
      </c>
      <c r="H16">
        <v>0.35511363636363602</v>
      </c>
      <c r="I16">
        <v>0.365185636031649</v>
      </c>
      <c r="J16">
        <v>0.37313432835820898</v>
      </c>
      <c r="K16">
        <v>0.52157420578473201</v>
      </c>
      <c r="L16">
        <v>0.72525597269624598</v>
      </c>
      <c r="M16">
        <v>1.0469174098487799</v>
      </c>
      <c r="N16">
        <v>1.5291607396870599</v>
      </c>
      <c r="O16">
        <v>2.1018062397372699</v>
      </c>
      <c r="P16">
        <v>2.8040231636696098</v>
      </c>
      <c r="Q16">
        <v>3.6984352773826501</v>
      </c>
      <c r="R16">
        <v>5.9749266471059004</v>
      </c>
    </row>
    <row r="17" spans="2:18" x14ac:dyDescent="0.25">
      <c r="B17" s="1" t="s">
        <v>2</v>
      </c>
      <c r="C17">
        <v>0</v>
      </c>
      <c r="D17">
        <v>2.5695931477516099</v>
      </c>
      <c r="E17">
        <v>3.28571428571429</v>
      </c>
      <c r="F17">
        <v>3.8543897216274101</v>
      </c>
      <c r="G17">
        <v>4.5454545454545503</v>
      </c>
      <c r="H17">
        <v>5.2105638829407601</v>
      </c>
      <c r="I17">
        <v>6.2423500611995104</v>
      </c>
      <c r="J17">
        <v>6.9131832797427704</v>
      </c>
      <c r="K17">
        <v>7.7656026679371104</v>
      </c>
      <c r="L17">
        <v>8.1475128644940007</v>
      </c>
      <c r="M17">
        <v>8.7329434697855799</v>
      </c>
      <c r="N17">
        <v>9.7569692637598298</v>
      </c>
      <c r="O17">
        <v>11.122112211221101</v>
      </c>
      <c r="P17">
        <v>12.902237205025999</v>
      </c>
      <c r="Q17">
        <v>14.768174012593001</v>
      </c>
      <c r="R17">
        <v>17.064663268044001</v>
      </c>
    </row>
    <row r="18" spans="2:18" x14ac:dyDescent="0.25">
      <c r="B18" s="1" t="s">
        <v>3</v>
      </c>
      <c r="C18">
        <v>0</v>
      </c>
      <c r="D18">
        <v>7.4468085106383004</v>
      </c>
      <c r="E18">
        <v>9.8290598290598297</v>
      </c>
      <c r="F18">
        <v>11.752136752136799</v>
      </c>
      <c r="G18">
        <v>13.2705479452055</v>
      </c>
      <c r="H18">
        <v>14.5</v>
      </c>
      <c r="I18">
        <v>15.7090464547677</v>
      </c>
      <c r="J18">
        <v>16.327623126338299</v>
      </c>
      <c r="K18">
        <v>17.031398667935299</v>
      </c>
      <c r="L18">
        <v>17.551369863013701</v>
      </c>
      <c r="M18">
        <v>18.925233644859802</v>
      </c>
      <c r="N18">
        <v>20.813995001785099</v>
      </c>
      <c r="O18">
        <v>22.009884678747898</v>
      </c>
      <c r="P18">
        <v>23.7993270113184</v>
      </c>
      <c r="Q18">
        <v>25.413576725613201</v>
      </c>
      <c r="R18">
        <v>28.403316394758001</v>
      </c>
    </row>
    <row r="19" spans="2:18" x14ac:dyDescent="0.25">
      <c r="B19" s="1" t="s">
        <v>46</v>
      </c>
      <c r="C19">
        <v>0</v>
      </c>
      <c r="D19">
        <v>0.42826552462526801</v>
      </c>
      <c r="E19">
        <v>0.57061340941512095</v>
      </c>
      <c r="F19">
        <v>0.75026795284030001</v>
      </c>
      <c r="G19">
        <v>1.2864493996569499</v>
      </c>
      <c r="H19">
        <v>1.8571428571428601</v>
      </c>
      <c r="I19">
        <v>2.32558139534884</v>
      </c>
      <c r="J19">
        <v>2.9427501337613702</v>
      </c>
      <c r="K19">
        <v>3.3333333333333299</v>
      </c>
      <c r="L19">
        <v>3.5561268209083101</v>
      </c>
      <c r="M19">
        <v>4.3207473725184897</v>
      </c>
      <c r="N19">
        <v>4.7483041770796097</v>
      </c>
      <c r="O19">
        <v>5.6050115397296398</v>
      </c>
      <c r="P19">
        <v>6.5849923430321597</v>
      </c>
      <c r="Q19">
        <v>7.4635401772948198</v>
      </c>
      <c r="R19">
        <v>8.9520235861699309</v>
      </c>
    </row>
    <row r="20" spans="2:18" x14ac:dyDescent="0.25">
      <c r="B20" s="1" t="s">
        <v>63</v>
      </c>
      <c r="C20">
        <v>0</v>
      </c>
      <c r="D20">
        <v>0.21321961620469099</v>
      </c>
      <c r="E20">
        <v>0.71225071225071201</v>
      </c>
      <c r="F20">
        <v>1.49413020277481</v>
      </c>
      <c r="G20">
        <v>2.55972696245734</v>
      </c>
      <c r="H20">
        <v>3.6958066808813101</v>
      </c>
      <c r="I20">
        <v>4.69226081657526</v>
      </c>
      <c r="J20">
        <v>5.7066666666666697</v>
      </c>
      <c r="K20">
        <v>7.3020388809862498</v>
      </c>
      <c r="L20">
        <v>8.9628681177977008</v>
      </c>
      <c r="M20">
        <v>11.3997673516867</v>
      </c>
      <c r="N20">
        <v>13.046569498755799</v>
      </c>
      <c r="O20">
        <v>15.026246719160101</v>
      </c>
      <c r="P20">
        <v>16.752969844654299</v>
      </c>
      <c r="Q20">
        <v>17.959647627166799</v>
      </c>
      <c r="R20">
        <v>19.637623234745501</v>
      </c>
    </row>
    <row r="21" spans="2:18" x14ac:dyDescent="0.25">
      <c r="B21" s="1" t="s">
        <v>65</v>
      </c>
      <c r="C21">
        <v>0</v>
      </c>
      <c r="D21">
        <v>1.9271948608137</v>
      </c>
      <c r="E21">
        <v>3.2763532763532801</v>
      </c>
      <c r="F21">
        <v>4.8076923076923102</v>
      </c>
      <c r="G21">
        <v>7.0879590093936802</v>
      </c>
      <c r="H21">
        <v>8.3274021352313206</v>
      </c>
      <c r="I21">
        <v>9.5179987797437509</v>
      </c>
      <c r="J21">
        <v>10.784837159636901</v>
      </c>
      <c r="K21">
        <v>11.912672045562401</v>
      </c>
      <c r="L21">
        <v>13.572343149807899</v>
      </c>
      <c r="M21">
        <v>15.444315095071801</v>
      </c>
      <c r="N21">
        <v>17.4377224199288</v>
      </c>
      <c r="O21">
        <v>19.868637110016401</v>
      </c>
      <c r="P21">
        <v>22.300183038438099</v>
      </c>
      <c r="Q21">
        <v>25.8404558404558</v>
      </c>
      <c r="R21">
        <v>28.720277851990399</v>
      </c>
    </row>
    <row r="22" spans="2:18" x14ac:dyDescent="0.25">
      <c r="B22" s="1" t="s">
        <v>64</v>
      </c>
      <c r="C22">
        <v>0</v>
      </c>
      <c r="D22">
        <v>24.248927038626601</v>
      </c>
      <c r="E22">
        <v>25.894134477825499</v>
      </c>
      <c r="F22">
        <v>27.467811158798298</v>
      </c>
      <c r="G22">
        <v>28.339041095890401</v>
      </c>
      <c r="H22">
        <v>29.3865905848787</v>
      </c>
      <c r="I22">
        <v>31.070336391437301</v>
      </c>
      <c r="J22">
        <v>32.297803963577898</v>
      </c>
      <c r="K22">
        <v>33.380952380952401</v>
      </c>
      <c r="L22">
        <v>34.460616438356197</v>
      </c>
      <c r="M22">
        <v>35.227715064227297</v>
      </c>
      <c r="N22">
        <v>35.997145915090996</v>
      </c>
      <c r="O22">
        <v>36.7676102699144</v>
      </c>
      <c r="P22">
        <v>38.868501529051997</v>
      </c>
      <c r="Q22">
        <v>40.650870682272298</v>
      </c>
      <c r="R22">
        <v>43.204922418405602</v>
      </c>
    </row>
    <row r="23" spans="2:18" x14ac:dyDescent="0.25">
      <c r="B23" s="1" t="s">
        <v>66</v>
      </c>
      <c r="C23">
        <v>0</v>
      </c>
      <c r="D23">
        <v>3.6480686695279001</v>
      </c>
      <c r="E23">
        <v>5.8655221745350499</v>
      </c>
      <c r="F23">
        <v>7.5026795284030001</v>
      </c>
      <c r="G23">
        <v>8.7328767123287694</v>
      </c>
      <c r="H23">
        <v>9.5714285714285694</v>
      </c>
      <c r="I23">
        <v>10.2140672782875</v>
      </c>
      <c r="J23">
        <v>11.182450508293201</v>
      </c>
      <c r="K23">
        <v>12.940057088487199</v>
      </c>
      <c r="L23">
        <v>14.5182012847966</v>
      </c>
      <c r="M23">
        <v>16.861370716510901</v>
      </c>
      <c r="N23">
        <v>19.278828989646598</v>
      </c>
      <c r="O23">
        <v>21.489782465392199</v>
      </c>
      <c r="P23">
        <v>24.594677271336799</v>
      </c>
      <c r="Q23">
        <v>26.421022564981399</v>
      </c>
      <c r="R23">
        <v>30.208891269416199</v>
      </c>
    </row>
    <row r="24" spans="2:18" x14ac:dyDescent="0.25">
      <c r="B24" s="1" t="s">
        <v>67</v>
      </c>
      <c r="C24">
        <v>0</v>
      </c>
      <c r="D24">
        <v>1.0683760683760699</v>
      </c>
      <c r="E24">
        <v>1.4265335235378001</v>
      </c>
      <c r="F24">
        <v>1.70940170940171</v>
      </c>
      <c r="G24">
        <v>1.9674935842600501</v>
      </c>
      <c r="H24">
        <v>2.3521026372059901</v>
      </c>
      <c r="I24">
        <v>3.35775335775336</v>
      </c>
      <c r="J24">
        <v>4.4847837693539798</v>
      </c>
      <c r="K24">
        <v>5.8879392212725499</v>
      </c>
      <c r="L24">
        <v>7.0085470085470103</v>
      </c>
      <c r="M24">
        <v>7.9315707620528801</v>
      </c>
      <c r="N24">
        <v>9.2269326683291801</v>
      </c>
      <c r="O24">
        <v>10.4674127715602</v>
      </c>
      <c r="P24">
        <v>11.5490375802017</v>
      </c>
      <c r="Q24">
        <v>14.110604332953301</v>
      </c>
      <c r="R24">
        <v>14.8811114079615</v>
      </c>
    </row>
    <row r="25" spans="2:18" x14ac:dyDescent="0.25">
      <c r="B25" s="1" t="s">
        <v>68</v>
      </c>
      <c r="C25">
        <v>0</v>
      </c>
      <c r="D25">
        <v>1.2793176972281499</v>
      </c>
      <c r="E25">
        <v>1.9971469329529199</v>
      </c>
      <c r="F25">
        <v>2.4625267665952899</v>
      </c>
      <c r="G25">
        <v>2.8301886792452802</v>
      </c>
      <c r="H25">
        <v>3.4285714285714302</v>
      </c>
      <c r="I25">
        <v>4.1053921568627496</v>
      </c>
      <c r="J25">
        <v>4.8793565683646101</v>
      </c>
      <c r="K25">
        <v>5.6217246307765603</v>
      </c>
      <c r="L25">
        <v>6.37842465753425</v>
      </c>
      <c r="M25">
        <v>7.3929961089494203</v>
      </c>
      <c r="N25">
        <v>8.3422459893048106</v>
      </c>
      <c r="O25">
        <v>9.2763157894736903</v>
      </c>
      <c r="P25">
        <v>10.2932193036042</v>
      </c>
      <c r="Q25">
        <v>11.9726339794755</v>
      </c>
      <c r="R25">
        <v>13.5756280064137</v>
      </c>
    </row>
    <row r="26" spans="2:18" x14ac:dyDescent="0.25">
      <c r="B26" s="1" t="s">
        <v>4</v>
      </c>
      <c r="C26">
        <f>AVERAGE(C16:C25)</f>
        <v>0</v>
      </c>
      <c r="D26">
        <f t="shared" ref="D26:R26" si="2">AVERAGE(D16:D25)</f>
        <v>4.2829771133792294</v>
      </c>
      <c r="E26">
        <f t="shared" si="2"/>
        <v>5.2857328621644504</v>
      </c>
      <c r="F26">
        <f t="shared" si="2"/>
        <v>6.1907532372900382</v>
      </c>
      <c r="G26">
        <f t="shared" si="2"/>
        <v>7.0790386398056357</v>
      </c>
      <c r="H26">
        <f t="shared" si="2"/>
        <v>7.8684722414644579</v>
      </c>
      <c r="I26">
        <f t="shared" si="2"/>
        <v>8.7599972328007603</v>
      </c>
      <c r="J26">
        <f t="shared" si="2"/>
        <v>9.5892589504093912</v>
      </c>
      <c r="K26">
        <f t="shared" si="2"/>
        <v>10.569729312302782</v>
      </c>
      <c r="L26">
        <f t="shared" si="2"/>
        <v>11.488126617795192</v>
      </c>
      <c r="M26">
        <f t="shared" si="2"/>
        <v>12.728357699551166</v>
      </c>
      <c r="N26">
        <f t="shared" si="2"/>
        <v>14.017787466336779</v>
      </c>
      <c r="O26">
        <f t="shared" si="2"/>
        <v>15.37348197949529</v>
      </c>
      <c r="P26">
        <f t="shared" si="2"/>
        <v>17.044916829033326</v>
      </c>
      <c r="Q26">
        <f t="shared" si="2"/>
        <v>18.829896122018877</v>
      </c>
      <c r="R26">
        <f t="shared" si="2"/>
        <v>21.062338408501073</v>
      </c>
    </row>
    <row r="27" spans="2:18" x14ac:dyDescent="0.25">
      <c r="B27" s="1" t="s">
        <v>114</v>
      </c>
      <c r="C27">
        <f>STDEV(C16:C25)/SQRT(10)</f>
        <v>0</v>
      </c>
      <c r="D27">
        <f t="shared" ref="D27:R27" si="3">STDEV(D16:D25)/SQRT(10)</f>
        <v>2.3253643421427181</v>
      </c>
      <c r="E27">
        <f t="shared" si="3"/>
        <v>2.4732303496569097</v>
      </c>
      <c r="F27">
        <f t="shared" si="3"/>
        <v>2.6148981242190703</v>
      </c>
      <c r="G27">
        <f t="shared" si="3"/>
        <v>2.6778132496935418</v>
      </c>
      <c r="H27">
        <f t="shared" si="3"/>
        <v>2.7433202924358282</v>
      </c>
      <c r="I27">
        <f t="shared" si="3"/>
        <v>2.856451931934199</v>
      </c>
      <c r="J27">
        <f t="shared" si="3"/>
        <v>2.9147880018875894</v>
      </c>
      <c r="K27">
        <f t="shared" si="3"/>
        <v>2.9586045909198906</v>
      </c>
      <c r="L27">
        <f t="shared" si="3"/>
        <v>3.019366824510973</v>
      </c>
      <c r="M27">
        <f t="shared" si="3"/>
        <v>3.064905778027506</v>
      </c>
      <c r="N27">
        <f t="shared" si="3"/>
        <v>3.1354711899967582</v>
      </c>
      <c r="O27">
        <f t="shared" si="3"/>
        <v>3.1804370365355887</v>
      </c>
      <c r="P27">
        <f t="shared" si="3"/>
        <v>3.3528724336668034</v>
      </c>
      <c r="Q27">
        <f t="shared" si="3"/>
        <v>3.4496002378085633</v>
      </c>
      <c r="R27">
        <f t="shared" si="3"/>
        <v>3.6102428183553767</v>
      </c>
    </row>
    <row r="28" spans="2:18" x14ac:dyDescent="0.25">
      <c r="C28" s="111" t="s">
        <v>58</v>
      </c>
      <c r="D28" s="112"/>
      <c r="E28" s="112"/>
      <c r="F28" s="112"/>
      <c r="G28" s="112"/>
      <c r="H28" s="112"/>
      <c r="I28" s="112"/>
      <c r="J28" s="112"/>
      <c r="K28" s="112"/>
      <c r="L28" s="112"/>
      <c r="M28" s="112"/>
      <c r="N28" s="112"/>
      <c r="O28" s="112"/>
      <c r="P28" s="112"/>
      <c r="Q28" s="112"/>
      <c r="R28" s="113"/>
    </row>
    <row r="29" spans="2:18" x14ac:dyDescent="0.25">
      <c r="B29" s="1" t="s">
        <v>113</v>
      </c>
      <c r="C29">
        <v>0</v>
      </c>
      <c r="D29">
        <v>0</v>
      </c>
      <c r="E29">
        <v>0</v>
      </c>
      <c r="F29">
        <v>0</v>
      </c>
      <c r="G29">
        <v>8.5178875638841606E-2</v>
      </c>
      <c r="H29">
        <v>0.14194464158978001</v>
      </c>
      <c r="I29">
        <v>0.18270401948842899</v>
      </c>
      <c r="J29">
        <v>0.31948881789137401</v>
      </c>
      <c r="K29">
        <v>0.47370914258645203</v>
      </c>
      <c r="L29">
        <v>0.76726342710997397</v>
      </c>
      <c r="M29">
        <v>0.85304381543233798</v>
      </c>
      <c r="N29">
        <v>1.49306789904017</v>
      </c>
      <c r="O29">
        <v>2.13184650705149</v>
      </c>
      <c r="P29">
        <v>2.7422303473491798</v>
      </c>
      <c r="Q29">
        <v>3.5267349260523302</v>
      </c>
      <c r="R29">
        <v>4.2944785276073603</v>
      </c>
    </row>
    <row r="30" spans="2:18" x14ac:dyDescent="0.25">
      <c r="B30" s="1" t="s">
        <v>2</v>
      </c>
      <c r="C30">
        <v>0</v>
      </c>
      <c r="D30">
        <v>2.5695931477516099</v>
      </c>
      <c r="E30">
        <v>3.28571428571429</v>
      </c>
      <c r="F30">
        <v>3.8543897216274101</v>
      </c>
      <c r="G30">
        <v>4.5454545454545503</v>
      </c>
      <c r="H30">
        <v>5.2105638829407601</v>
      </c>
      <c r="I30">
        <v>5.8175137783221098</v>
      </c>
      <c r="J30">
        <v>6.2131762185324098</v>
      </c>
      <c r="K30">
        <v>6.6666666666666696</v>
      </c>
      <c r="L30">
        <v>7.2438919845692196</v>
      </c>
      <c r="M30">
        <v>7.8362573099415203</v>
      </c>
      <c r="N30">
        <v>8.3988563259471007</v>
      </c>
      <c r="O30">
        <v>8.9468471442720396</v>
      </c>
      <c r="P30">
        <v>9.9632127529123196</v>
      </c>
      <c r="Q30">
        <v>10.990269032627401</v>
      </c>
      <c r="R30">
        <v>12.5033539039442</v>
      </c>
    </row>
    <row r="31" spans="2:18" x14ac:dyDescent="0.25">
      <c r="B31" s="1" t="s">
        <v>3</v>
      </c>
      <c r="C31">
        <v>0</v>
      </c>
      <c r="D31">
        <v>7.4468085106383004</v>
      </c>
      <c r="E31">
        <v>8.5470085470085504</v>
      </c>
      <c r="F31">
        <v>9.9358974358974397</v>
      </c>
      <c r="G31">
        <v>11.538461538461499</v>
      </c>
      <c r="H31">
        <v>12.9101283880171</v>
      </c>
      <c r="I31">
        <v>13.9975550122249</v>
      </c>
      <c r="J31">
        <v>15.364025695931501</v>
      </c>
      <c r="K31">
        <v>16.920152091254799</v>
      </c>
      <c r="L31">
        <v>17.808219178082201</v>
      </c>
      <c r="M31">
        <v>18.966187329964999</v>
      </c>
      <c r="N31">
        <v>20.741268709907299</v>
      </c>
      <c r="O31">
        <v>22.434210526315798</v>
      </c>
      <c r="P31">
        <v>24.0452184540177</v>
      </c>
      <c r="Q31">
        <v>25.270964061608701</v>
      </c>
      <c r="R31">
        <v>26.611393420700701</v>
      </c>
    </row>
    <row r="32" spans="2:18" x14ac:dyDescent="0.25">
      <c r="B32" s="1" t="s">
        <v>46</v>
      </c>
      <c r="C32">
        <v>0</v>
      </c>
      <c r="D32">
        <v>0.42826552462526801</v>
      </c>
      <c r="E32">
        <v>0.71326676176890202</v>
      </c>
      <c r="F32">
        <v>0.857449088960343</v>
      </c>
      <c r="G32">
        <v>1.11492281303602</v>
      </c>
      <c r="H32">
        <v>1.5010721944245899</v>
      </c>
      <c r="I32">
        <v>2.0208205756276798</v>
      </c>
      <c r="J32">
        <v>2.67665952890792</v>
      </c>
      <c r="K32">
        <v>2.9509757258448399</v>
      </c>
      <c r="L32">
        <v>3.8131962296486699</v>
      </c>
      <c r="M32">
        <v>3.9345539540319399</v>
      </c>
      <c r="N32">
        <v>4.7159699892818896</v>
      </c>
      <c r="O32">
        <v>5.7039235080778097</v>
      </c>
      <c r="P32">
        <v>6.7687595712097997</v>
      </c>
      <c r="Q32">
        <v>7.9737067733638201</v>
      </c>
      <c r="R32">
        <v>9.38086303939963</v>
      </c>
    </row>
    <row r="33" spans="2:18" x14ac:dyDescent="0.25">
      <c r="B33" s="1" t="s">
        <v>63</v>
      </c>
      <c r="C33">
        <v>0</v>
      </c>
      <c r="D33">
        <v>1.0729613733905601</v>
      </c>
      <c r="E33">
        <v>1.9971469329529199</v>
      </c>
      <c r="F33">
        <v>2.2435897435897401</v>
      </c>
      <c r="G33">
        <v>3.0742954739538901</v>
      </c>
      <c r="H33">
        <v>3.9800995024875601</v>
      </c>
      <c r="I33">
        <v>4.7531992687385696</v>
      </c>
      <c r="J33">
        <v>5.6533333333333298</v>
      </c>
      <c r="K33">
        <v>6.7330488383120004</v>
      </c>
      <c r="L33">
        <v>7.9385403329065296</v>
      </c>
      <c r="M33">
        <v>8.9992242048099307</v>
      </c>
      <c r="N33">
        <v>10.526315789473699</v>
      </c>
      <c r="O33">
        <v>11.8438320209974</v>
      </c>
      <c r="P33">
        <v>13.097776424002401</v>
      </c>
      <c r="Q33">
        <v>15.609894796701701</v>
      </c>
      <c r="R33">
        <v>18.092192912336799</v>
      </c>
    </row>
    <row r="34" spans="2:18" x14ac:dyDescent="0.25">
      <c r="B34" s="1" t="s">
        <v>65</v>
      </c>
      <c r="C34">
        <v>0</v>
      </c>
      <c r="D34">
        <v>1.9271948608137</v>
      </c>
      <c r="E34">
        <v>3.2763532763532801</v>
      </c>
      <c r="F34">
        <v>4.7008547008547001</v>
      </c>
      <c r="G34">
        <v>6.06319385140905</v>
      </c>
      <c r="H34">
        <v>7.7580071174377201</v>
      </c>
      <c r="I34">
        <v>9.1519219035997601</v>
      </c>
      <c r="J34">
        <v>10.197544046983399</v>
      </c>
      <c r="K34">
        <v>11.6279069767442</v>
      </c>
      <c r="L34">
        <v>13.706233988044399</v>
      </c>
      <c r="M34">
        <v>15.6832298136646</v>
      </c>
      <c r="N34">
        <v>18.447293447293401</v>
      </c>
      <c r="O34">
        <v>22.601839684625499</v>
      </c>
      <c r="P34">
        <v>27.158986878242299</v>
      </c>
      <c r="Q34">
        <v>31.139601139601101</v>
      </c>
      <c r="R34">
        <v>35.666577611541499</v>
      </c>
    </row>
    <row r="35" spans="2:18" x14ac:dyDescent="0.25">
      <c r="B35" s="1" t="s">
        <v>64</v>
      </c>
      <c r="C35">
        <v>0</v>
      </c>
      <c r="D35">
        <v>24.248927038626601</v>
      </c>
      <c r="E35">
        <v>25.894134477825499</v>
      </c>
      <c r="F35">
        <v>28.188638799571301</v>
      </c>
      <c r="G35">
        <v>29.5883361921098</v>
      </c>
      <c r="H35">
        <v>31.120628122769499</v>
      </c>
      <c r="I35">
        <v>32.354740061162097</v>
      </c>
      <c r="J35">
        <v>33.315479378682397</v>
      </c>
      <c r="K35">
        <v>34.459781056639699</v>
      </c>
      <c r="L35">
        <v>35.130509199828801</v>
      </c>
      <c r="M35">
        <v>35.419906687402801</v>
      </c>
      <c r="N35">
        <v>36.541889483066001</v>
      </c>
      <c r="O35">
        <v>38.018433179723502</v>
      </c>
      <c r="P35">
        <v>39.712626108223802</v>
      </c>
      <c r="Q35">
        <v>41.764202112474997</v>
      </c>
      <c r="R35">
        <v>44.194756554307098</v>
      </c>
    </row>
    <row r="36" spans="2:18" x14ac:dyDescent="0.25">
      <c r="B36" s="1" t="s">
        <v>66</v>
      </c>
      <c r="C36">
        <v>0</v>
      </c>
      <c r="D36">
        <v>3.6480686695279001</v>
      </c>
      <c r="E36">
        <v>6.5714285714285703</v>
      </c>
      <c r="F36">
        <v>8.2352941176470598</v>
      </c>
      <c r="G36">
        <v>9.2544987146529607</v>
      </c>
      <c r="H36">
        <v>10.271041369472201</v>
      </c>
      <c r="I36">
        <v>11.559633027522899</v>
      </c>
      <c r="J36">
        <v>12.780748663101599</v>
      </c>
      <c r="K36">
        <v>13.5109419600381</v>
      </c>
      <c r="L36">
        <v>14.8179871520343</v>
      </c>
      <c r="M36">
        <v>16.037368625924501</v>
      </c>
      <c r="N36">
        <v>17.0235546038544</v>
      </c>
      <c r="O36">
        <v>17.660626029654001</v>
      </c>
      <c r="P36">
        <v>18.8188494492044</v>
      </c>
      <c r="Q36">
        <v>19.794344473007701</v>
      </c>
      <c r="R36">
        <v>21.853240492769199</v>
      </c>
    </row>
    <row r="37" spans="2:18" x14ac:dyDescent="0.25">
      <c r="B37" s="1" t="s">
        <v>67</v>
      </c>
      <c r="C37">
        <v>0</v>
      </c>
      <c r="D37">
        <v>1.0683760683760699</v>
      </c>
      <c r="E37">
        <v>1.4265335235378001</v>
      </c>
      <c r="F37">
        <v>1.3888888888888899</v>
      </c>
      <c r="G37">
        <v>1.7079419299743801</v>
      </c>
      <c r="H37">
        <v>2.0640569395017798</v>
      </c>
      <c r="I37">
        <v>3.11355311355311</v>
      </c>
      <c r="J37">
        <v>4.1644420715429797</v>
      </c>
      <c r="K37">
        <v>5.1732320835310901</v>
      </c>
      <c r="L37">
        <v>6.2339880444064901</v>
      </c>
      <c r="M37">
        <v>7.18725718725719</v>
      </c>
      <c r="N37">
        <v>7.9087994299964404</v>
      </c>
      <c r="O37">
        <v>8.6785009861932902</v>
      </c>
      <c r="P37">
        <v>9.5572519083969496</v>
      </c>
      <c r="Q37">
        <v>10.461801596351201</v>
      </c>
      <c r="R37">
        <v>11.7819930537002</v>
      </c>
    </row>
    <row r="38" spans="2:18" x14ac:dyDescent="0.25">
      <c r="B38" s="1" t="s">
        <v>68</v>
      </c>
      <c r="C38">
        <v>0</v>
      </c>
      <c r="D38">
        <v>1.2793176972281499</v>
      </c>
      <c r="E38">
        <v>1.5691868758915799</v>
      </c>
      <c r="F38">
        <v>2.1413276231263398</v>
      </c>
      <c r="G38">
        <v>2.5728987993138901</v>
      </c>
      <c r="H38">
        <v>3.21428571428571</v>
      </c>
      <c r="I38">
        <v>3.79204892966361</v>
      </c>
      <c r="J38">
        <v>4.6038543897216302</v>
      </c>
      <c r="K38">
        <v>5.3307948595906698</v>
      </c>
      <c r="L38">
        <v>6.3866266609515598</v>
      </c>
      <c r="M38">
        <v>7.3540856031128401</v>
      </c>
      <c r="N38">
        <v>8.2025677603423706</v>
      </c>
      <c r="O38">
        <v>9.9045738729845301</v>
      </c>
      <c r="P38">
        <v>11.304613504430201</v>
      </c>
      <c r="Q38">
        <v>12.998859749144801</v>
      </c>
      <c r="R38">
        <v>14.484233030465001</v>
      </c>
    </row>
    <row r="39" spans="2:18" x14ac:dyDescent="0.25">
      <c r="B39" s="1" t="s">
        <v>4</v>
      </c>
      <c r="C39">
        <f>AVERAGE(C29:C38)</f>
        <v>0</v>
      </c>
      <c r="D39">
        <f t="shared" ref="D39:R39" si="4">AVERAGE(D29:D38)</f>
        <v>4.3689512890978159</v>
      </c>
      <c r="E39">
        <f t="shared" si="4"/>
        <v>5.328077325248139</v>
      </c>
      <c r="F39">
        <f t="shared" si="4"/>
        <v>6.1546330120163217</v>
      </c>
      <c r="G39">
        <f t="shared" si="4"/>
        <v>6.9545182734004882</v>
      </c>
      <c r="H39">
        <f t="shared" si="4"/>
        <v>7.81718278729267</v>
      </c>
      <c r="I39">
        <f t="shared" si="4"/>
        <v>8.674368968990315</v>
      </c>
      <c r="J39">
        <f t="shared" si="4"/>
        <v>9.5288752144628539</v>
      </c>
      <c r="K39">
        <f t="shared" si="4"/>
        <v>10.384720940120852</v>
      </c>
      <c r="L39">
        <f t="shared" si="4"/>
        <v>11.384645619758215</v>
      </c>
      <c r="M39">
        <f t="shared" si="4"/>
        <v>12.227111453154265</v>
      </c>
      <c r="N39">
        <f t="shared" si="4"/>
        <v>13.399958343820277</v>
      </c>
      <c r="O39">
        <f t="shared" si="4"/>
        <v>14.792463345989537</v>
      </c>
      <c r="P39">
        <f t="shared" si="4"/>
        <v>16.316952539798905</v>
      </c>
      <c r="Q39">
        <f t="shared" si="4"/>
        <v>17.953037866093375</v>
      </c>
      <c r="R39">
        <f t="shared" si="4"/>
        <v>19.886308254677168</v>
      </c>
    </row>
    <row r="40" spans="2:18" x14ac:dyDescent="0.25">
      <c r="B40" s="1" t="s">
        <v>114</v>
      </c>
      <c r="C40">
        <f>STDEV(C29:C38)/SQRT(10)</f>
        <v>0</v>
      </c>
      <c r="D40">
        <f t="shared" ref="D40:R40" si="5">STDEV(D29:D38)/SQRT(10)</f>
        <v>2.3101854146608547</v>
      </c>
      <c r="E40">
        <f t="shared" si="5"/>
        <v>2.4344341093267459</v>
      </c>
      <c r="F40">
        <f t="shared" si="5"/>
        <v>2.6490752570266825</v>
      </c>
      <c r="G40">
        <f t="shared" si="5"/>
        <v>2.7653816034722745</v>
      </c>
      <c r="H40">
        <f t="shared" si="5"/>
        <v>2.8860178359416482</v>
      </c>
      <c r="I40">
        <f t="shared" si="5"/>
        <v>2.9670862725486495</v>
      </c>
      <c r="J40">
        <f t="shared" si="5"/>
        <v>3.0215625705840643</v>
      </c>
      <c r="K40">
        <f t="shared" si="5"/>
        <v>3.1037402055927727</v>
      </c>
      <c r="L40">
        <f t="shared" si="5"/>
        <v>3.1142906109128714</v>
      </c>
      <c r="M40">
        <f t="shared" si="5"/>
        <v>3.13894002093252</v>
      </c>
      <c r="N40">
        <f t="shared" si="5"/>
        <v>3.224334708415685</v>
      </c>
      <c r="O40">
        <f t="shared" si="5"/>
        <v>3.3567264484869974</v>
      </c>
      <c r="P40">
        <f t="shared" si="5"/>
        <v>3.5400629364237282</v>
      </c>
      <c r="Q40">
        <f t="shared" si="5"/>
        <v>3.7120489760743172</v>
      </c>
      <c r="R40">
        <f t="shared" si="5"/>
        <v>3.9371053840368608</v>
      </c>
    </row>
  </sheetData>
  <mergeCells count="3">
    <mergeCell ref="C2:R2"/>
    <mergeCell ref="C15:R15"/>
    <mergeCell ref="C28:R28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37"/>
  <sheetViews>
    <sheetView topLeftCell="C13" workbookViewId="0">
      <selection activeCell="T34" sqref="T34"/>
    </sheetView>
  </sheetViews>
  <sheetFormatPr defaultRowHeight="15" x14ac:dyDescent="0.25"/>
  <sheetData>
    <row r="2" spans="1:18" x14ac:dyDescent="0.25">
      <c r="C2">
        <v>1</v>
      </c>
      <c r="D2">
        <v>2</v>
      </c>
      <c r="E2">
        <v>3</v>
      </c>
      <c r="F2">
        <v>4</v>
      </c>
      <c r="G2">
        <v>5</v>
      </c>
      <c r="H2">
        <v>6</v>
      </c>
      <c r="I2">
        <v>7</v>
      </c>
      <c r="J2">
        <v>8</v>
      </c>
      <c r="K2">
        <v>9</v>
      </c>
      <c r="L2">
        <v>10</v>
      </c>
      <c r="M2">
        <v>11</v>
      </c>
      <c r="N2">
        <v>12</v>
      </c>
      <c r="O2">
        <v>13</v>
      </c>
      <c r="P2">
        <v>14</v>
      </c>
      <c r="Q2">
        <v>15</v>
      </c>
      <c r="R2">
        <v>16</v>
      </c>
    </row>
    <row r="3" spans="1:18" x14ac:dyDescent="0.25">
      <c r="B3" s="1" t="s">
        <v>59</v>
      </c>
      <c r="C3">
        <v>3.2572360015515911</v>
      </c>
      <c r="D3">
        <v>3.2647731371375821</v>
      </c>
      <c r="E3">
        <v>3.3011684498909055</v>
      </c>
      <c r="F3">
        <v>4.1231720763626853</v>
      </c>
      <c r="G3">
        <v>4.6683347478860693</v>
      </c>
      <c r="H3">
        <v>5.3831973066690884</v>
      </c>
      <c r="I3">
        <v>6.215486334194317</v>
      </c>
      <c r="J3">
        <v>7.0454127734402068</v>
      </c>
      <c r="K3">
        <v>7.8011312982395129</v>
      </c>
      <c r="L3">
        <v>8.6690687565216926</v>
      </c>
      <c r="M3">
        <v>9.5177449460384018</v>
      </c>
      <c r="N3">
        <v>10.447774170375004</v>
      </c>
      <c r="O3">
        <v>11.414017444300907</v>
      </c>
      <c r="P3">
        <v>12.408384233884487</v>
      </c>
      <c r="Q3">
        <v>13.536829092013202</v>
      </c>
      <c r="R3">
        <v>14.746645454683616</v>
      </c>
    </row>
    <row r="4" spans="1:18" x14ac:dyDescent="0.25">
      <c r="A4" s="114" t="s">
        <v>119</v>
      </c>
      <c r="B4" s="1" t="s">
        <v>57</v>
      </c>
      <c r="C4">
        <v>3.5844870741227202</v>
      </c>
      <c r="D4">
        <v>2.8073198399742698</v>
      </c>
      <c r="E4">
        <v>3.1058445873310898</v>
      </c>
      <c r="F4">
        <v>3.34527493885779</v>
      </c>
      <c r="G4">
        <v>3.8398839487988701</v>
      </c>
      <c r="H4">
        <v>4.3275377023205097</v>
      </c>
      <c r="I4">
        <v>4.9461551165854898</v>
      </c>
      <c r="J4">
        <v>5.50663478775685</v>
      </c>
      <c r="K4">
        <v>6.1448955364898499</v>
      </c>
      <c r="L4">
        <v>6.8330175173952901</v>
      </c>
      <c r="M4">
        <v>7.6309337633947898</v>
      </c>
      <c r="N4">
        <v>8.4284967443172594</v>
      </c>
      <c r="O4">
        <v>9.3780754834935998</v>
      </c>
      <c r="P4">
        <v>10.561069117691099</v>
      </c>
      <c r="Q4">
        <v>11.611807638895099</v>
      </c>
      <c r="R4">
        <v>12.886039676862699</v>
      </c>
    </row>
    <row r="5" spans="1:18" x14ac:dyDescent="0.25">
      <c r="A5" s="114"/>
      <c r="B5" s="1" t="s">
        <v>56</v>
      </c>
      <c r="C5">
        <v>1.15330520393812</v>
      </c>
      <c r="D5">
        <v>0.93998870118273103</v>
      </c>
      <c r="E5">
        <v>1.4655587416301901</v>
      </c>
      <c r="F5">
        <v>2.1149219423343801</v>
      </c>
      <c r="G5">
        <v>2.6835151548500198</v>
      </c>
      <c r="H5">
        <v>2.9720118120952601</v>
      </c>
      <c r="I5">
        <v>3.3695353372277399</v>
      </c>
      <c r="J5">
        <v>4.0695372266952301</v>
      </c>
      <c r="K5">
        <v>4.6152373684682004</v>
      </c>
      <c r="L5">
        <v>5.2139420723760903</v>
      </c>
      <c r="M5">
        <v>5.9852794052451603</v>
      </c>
      <c r="N5">
        <v>6.6765755720359099</v>
      </c>
      <c r="O5">
        <v>7.6650501964094602</v>
      </c>
      <c r="P5">
        <v>8.52304303056024</v>
      </c>
      <c r="Q5">
        <v>9.4065083638960498</v>
      </c>
      <c r="R5">
        <v>10.4603257132281</v>
      </c>
    </row>
    <row r="6" spans="1:18" x14ac:dyDescent="0.25">
      <c r="A6" s="114"/>
      <c r="B6" s="1" t="s">
        <v>58</v>
      </c>
      <c r="C6">
        <v>0.21294780869249</v>
      </c>
      <c r="D6">
        <v>1.2390884405809801</v>
      </c>
      <c r="E6">
        <v>1.44965442629916</v>
      </c>
      <c r="F6">
        <v>1.76405791185714</v>
      </c>
      <c r="G6">
        <v>2.0345990589455498</v>
      </c>
      <c r="H6">
        <v>2.3524903382728901</v>
      </c>
      <c r="I6">
        <v>2.8105967631176001</v>
      </c>
      <c r="J6">
        <v>3.1493393565079102</v>
      </c>
      <c r="K6">
        <v>3.6521562858914498</v>
      </c>
      <c r="L6">
        <v>4.2635536801174601</v>
      </c>
      <c r="M6">
        <v>4.88682897990605</v>
      </c>
      <c r="N6">
        <v>5.5390660077668299</v>
      </c>
      <c r="O6">
        <v>6.1543590813216298</v>
      </c>
      <c r="P6">
        <v>6.9622799573846503</v>
      </c>
      <c r="Q6">
        <v>7.8737435950043801</v>
      </c>
      <c r="R6">
        <v>8.8675044610870106</v>
      </c>
    </row>
    <row r="7" spans="1:18" x14ac:dyDescent="0.25">
      <c r="A7" s="115" t="s">
        <v>120</v>
      </c>
      <c r="B7" s="1" t="s">
        <v>57</v>
      </c>
      <c r="C7">
        <v>3.2572360015515911</v>
      </c>
      <c r="D7">
        <v>4.1793798120728187</v>
      </c>
      <c r="E7">
        <v>5.1548322395736319</v>
      </c>
      <c r="F7">
        <v>6.1097935321900234</v>
      </c>
      <c r="G7">
        <v>7.2463392812718741</v>
      </c>
      <c r="H7">
        <v>8.2882703981860679</v>
      </c>
      <c r="I7">
        <v>9.2734834294269124</v>
      </c>
      <c r="J7">
        <v>10.174391210085261</v>
      </c>
      <c r="K7">
        <v>11.193716367568317</v>
      </c>
      <c r="L7">
        <v>12.375485712456904</v>
      </c>
      <c r="M7">
        <v>13.608574109757109</v>
      </c>
      <c r="N7">
        <v>14.850926203228482</v>
      </c>
      <c r="O7">
        <v>16.282310753810226</v>
      </c>
      <c r="P7">
        <v>17.956148493485188</v>
      </c>
      <c r="Q7">
        <v>19.939882266587478</v>
      </c>
      <c r="R7">
        <v>22.176295234037912</v>
      </c>
    </row>
    <row r="8" spans="1:18" x14ac:dyDescent="0.25">
      <c r="A8" s="115"/>
      <c r="B8" s="1" t="s">
        <v>56</v>
      </c>
      <c r="C8">
        <v>3.2572360015515911</v>
      </c>
      <c r="D8">
        <v>4.2829771133792294</v>
      </c>
      <c r="E8">
        <v>5.2857328621644504</v>
      </c>
      <c r="F8">
        <v>6.1907532372900382</v>
      </c>
      <c r="G8">
        <v>7.0790386398056357</v>
      </c>
      <c r="H8">
        <v>7.8684722414644579</v>
      </c>
      <c r="I8">
        <v>8.7599972328007603</v>
      </c>
      <c r="J8">
        <v>9.5892589504093912</v>
      </c>
      <c r="K8">
        <v>10.569729312302782</v>
      </c>
      <c r="L8">
        <v>11.488126617795192</v>
      </c>
      <c r="M8">
        <v>12.728357699551166</v>
      </c>
      <c r="N8">
        <v>14.017787466336779</v>
      </c>
      <c r="O8">
        <v>15.37348197949529</v>
      </c>
      <c r="P8">
        <v>17.044916829033326</v>
      </c>
      <c r="Q8">
        <v>18.829896122018877</v>
      </c>
      <c r="R8">
        <v>21.062338408501073</v>
      </c>
    </row>
    <row r="9" spans="1:18" x14ac:dyDescent="0.25">
      <c r="A9" s="115"/>
      <c r="B9" s="1" t="s">
        <v>58</v>
      </c>
      <c r="C9">
        <v>3.2572360015515911</v>
      </c>
      <c r="D9">
        <v>4.3689512890978159</v>
      </c>
      <c r="E9">
        <v>5.328077325248139</v>
      </c>
      <c r="F9">
        <v>6.1546330120163217</v>
      </c>
      <c r="G9">
        <v>6.9545182734004882</v>
      </c>
      <c r="H9">
        <v>7.81718278729267</v>
      </c>
      <c r="I9">
        <v>8.674368968990315</v>
      </c>
      <c r="J9">
        <v>9.5288752144628539</v>
      </c>
      <c r="K9">
        <v>10.384720940120852</v>
      </c>
      <c r="L9">
        <v>11.384645619758215</v>
      </c>
      <c r="M9">
        <v>12.227111453154265</v>
      </c>
      <c r="N9">
        <v>13.399958343820277</v>
      </c>
      <c r="O9">
        <v>14.792463345989537</v>
      </c>
      <c r="P9">
        <v>16.316952539798905</v>
      </c>
      <c r="Q9">
        <v>17.953037866093375</v>
      </c>
      <c r="R9">
        <v>19.886308254677168</v>
      </c>
    </row>
    <row r="35" spans="6:7" x14ac:dyDescent="0.25">
      <c r="F35">
        <v>2.58</v>
      </c>
      <c r="G35">
        <v>4.6683347478860693</v>
      </c>
    </row>
    <row r="36" spans="6:7" x14ac:dyDescent="0.25">
      <c r="F36">
        <v>3.82</v>
      </c>
      <c r="G36">
        <v>6.9545182734004882</v>
      </c>
    </row>
    <row r="37" spans="6:7" x14ac:dyDescent="0.25">
      <c r="F37">
        <f>F36/F35</f>
        <v>1.4806201550387597</v>
      </c>
      <c r="G37">
        <f>G36/G35</f>
        <v>1.4897214208020657</v>
      </c>
    </row>
  </sheetData>
  <mergeCells count="2">
    <mergeCell ref="A4:A6"/>
    <mergeCell ref="A7:A9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"/>
  <sheetViews>
    <sheetView topLeftCell="A4" workbookViewId="0">
      <selection activeCell="L27" sqref="L27"/>
    </sheetView>
  </sheetViews>
  <sheetFormatPr defaultRowHeight="15" x14ac:dyDescent="0.25"/>
  <cols>
    <col min="16" max="16" width="3.7109375" customWidth="1"/>
    <col min="17" max="17" width="3.5703125" customWidth="1"/>
    <col min="18" max="19" width="4" customWidth="1"/>
    <col min="20" max="20" width="4.28515625" customWidth="1"/>
    <col min="21" max="21" width="4" customWidth="1"/>
    <col min="22" max="22" width="4.42578125" customWidth="1"/>
  </cols>
  <sheetData>
    <row r="1" spans="1:23" x14ac:dyDescent="0.25">
      <c r="A1" t="s">
        <v>0</v>
      </c>
      <c r="B1">
        <v>1.7571884984025601</v>
      </c>
      <c r="N1" s="21"/>
      <c r="O1" s="21"/>
      <c r="P1" s="21"/>
      <c r="Q1" s="21"/>
      <c r="R1" s="21"/>
      <c r="S1" s="21"/>
      <c r="T1" s="21"/>
      <c r="U1" s="21"/>
      <c r="V1" s="21"/>
      <c r="W1" s="22"/>
    </row>
    <row r="2" spans="1:23" x14ac:dyDescent="0.25">
      <c r="B2">
        <v>2.34291799787007</v>
      </c>
      <c r="C2">
        <v>1.38445154419595</v>
      </c>
      <c r="N2" s="21"/>
      <c r="O2" s="21"/>
      <c r="P2" s="23"/>
      <c r="Q2" s="23"/>
      <c r="R2" s="21"/>
      <c r="S2" s="21"/>
      <c r="T2" s="21"/>
      <c r="U2" s="21"/>
      <c r="V2" s="21"/>
      <c r="W2" s="22"/>
    </row>
    <row r="3" spans="1:23" x14ac:dyDescent="0.25">
      <c r="B3">
        <v>4.25985090521832</v>
      </c>
      <c r="C3">
        <v>2.8221512247071399</v>
      </c>
      <c r="F3" s="1" t="s">
        <v>0</v>
      </c>
      <c r="G3">
        <v>1.7571884984025601</v>
      </c>
      <c r="H3">
        <v>1.38445154419595</v>
      </c>
      <c r="I3">
        <v>4.25985090521832</v>
      </c>
      <c r="J3">
        <v>8.3835876238000004</v>
      </c>
      <c r="N3" s="21"/>
      <c r="O3" s="21"/>
      <c r="P3" s="23"/>
      <c r="Q3" s="23"/>
      <c r="R3" s="21"/>
      <c r="S3" s="21"/>
      <c r="T3" s="21"/>
      <c r="U3" s="21"/>
      <c r="V3" s="21"/>
      <c r="W3" s="22">
        <v>1</v>
      </c>
    </row>
    <row r="4" spans="1:23" x14ac:dyDescent="0.25">
      <c r="B4">
        <v>8.3835876238000004</v>
      </c>
      <c r="F4" s="1" t="s">
        <v>1</v>
      </c>
      <c r="G4">
        <v>0.64171122994652396</v>
      </c>
      <c r="H4">
        <v>1.0160427807486601</v>
      </c>
      <c r="I4">
        <v>2.51336898395722</v>
      </c>
      <c r="J4">
        <v>4.0106951871657799</v>
      </c>
      <c r="N4" s="21"/>
      <c r="O4" s="21"/>
      <c r="P4" s="23"/>
      <c r="Q4" s="23"/>
      <c r="R4" s="21"/>
      <c r="S4" s="21"/>
      <c r="T4" s="21"/>
      <c r="U4" s="21"/>
      <c r="V4" s="21"/>
      <c r="W4" s="22"/>
    </row>
    <row r="5" spans="1:23" x14ac:dyDescent="0.25">
      <c r="F5" s="1" t="s">
        <v>2</v>
      </c>
      <c r="G5">
        <v>6.8706387546967296</v>
      </c>
      <c r="H5">
        <v>6.92431561996779</v>
      </c>
      <c r="I5">
        <v>7.8368223295759503</v>
      </c>
      <c r="J5">
        <v>9.8228663446054707</v>
      </c>
      <c r="N5" s="21"/>
      <c r="O5" s="21"/>
      <c r="P5" s="23"/>
      <c r="Q5" s="23"/>
      <c r="R5" s="21"/>
      <c r="S5" s="21"/>
      <c r="T5" s="21"/>
      <c r="U5" s="21"/>
      <c r="V5" s="21"/>
      <c r="W5" s="22"/>
    </row>
    <row r="6" spans="1:23" x14ac:dyDescent="0.25">
      <c r="A6" t="s">
        <v>1</v>
      </c>
      <c r="B6">
        <v>0.64171122994652396</v>
      </c>
      <c r="F6" s="1" t="s">
        <v>3</v>
      </c>
      <c r="G6">
        <v>9.1635588705380897</v>
      </c>
      <c r="H6">
        <v>11.1880660628663</v>
      </c>
      <c r="I6">
        <v>17.3148641449121</v>
      </c>
      <c r="J6">
        <v>24.667021843367099</v>
      </c>
      <c r="N6" s="21"/>
      <c r="O6" s="21"/>
      <c r="P6" s="21"/>
      <c r="Q6" s="21"/>
      <c r="R6" s="21"/>
      <c r="S6" s="21"/>
      <c r="T6" s="21"/>
      <c r="U6" s="21"/>
      <c r="V6" s="21"/>
      <c r="W6" s="22"/>
    </row>
    <row r="7" spans="1:23" x14ac:dyDescent="0.25">
      <c r="B7">
        <v>0.48128342245989297</v>
      </c>
      <c r="C7">
        <v>1.0160427807486601</v>
      </c>
      <c r="F7" s="1" t="s">
        <v>46</v>
      </c>
      <c r="G7">
        <v>11.8625872249061</v>
      </c>
      <c r="H7">
        <v>5.7434245840042903</v>
      </c>
      <c r="I7">
        <v>6.3875469672571104</v>
      </c>
      <c r="J7">
        <v>10.7353730542136</v>
      </c>
      <c r="N7" s="21"/>
      <c r="O7" s="24"/>
      <c r="P7" s="24"/>
      <c r="Q7" s="24"/>
      <c r="R7" s="24"/>
      <c r="S7" s="24"/>
      <c r="T7" s="24"/>
      <c r="U7" s="21"/>
      <c r="V7" s="21"/>
      <c r="W7" s="22"/>
    </row>
    <row r="8" spans="1:23" x14ac:dyDescent="0.25">
      <c r="B8">
        <v>2.51336898395722</v>
      </c>
      <c r="C8">
        <v>2.9946524064171101</v>
      </c>
      <c r="F8" s="1" t="s">
        <v>4</v>
      </c>
      <c r="G8">
        <f>AVERAGE(G3:G7)</f>
        <v>6.0591369156980006</v>
      </c>
      <c r="H8">
        <f>AVERAGE(H3:H7)</f>
        <v>5.2512601183565986</v>
      </c>
      <c r="I8">
        <f>AVERAGE(I3:I7)</f>
        <v>7.662490666184139</v>
      </c>
      <c r="J8">
        <f>AVERAGE(J3:J7)</f>
        <v>11.523908810630388</v>
      </c>
      <c r="N8" s="21"/>
      <c r="O8" s="21"/>
      <c r="P8" s="23"/>
      <c r="Q8" s="23"/>
      <c r="R8" s="21"/>
      <c r="S8" s="21"/>
      <c r="T8" s="21"/>
      <c r="U8" s="21"/>
      <c r="V8" s="21"/>
      <c r="W8" s="22"/>
    </row>
    <row r="9" spans="1:23" x14ac:dyDescent="0.25">
      <c r="B9">
        <v>4.0106951871657799</v>
      </c>
      <c r="N9" s="21"/>
      <c r="O9" s="21"/>
      <c r="P9" s="23"/>
      <c r="Q9" s="23"/>
      <c r="R9" s="21"/>
      <c r="S9" s="21"/>
      <c r="T9" s="21"/>
      <c r="U9" s="21"/>
      <c r="V9" s="21"/>
      <c r="W9" s="22"/>
    </row>
    <row r="10" spans="1:23" x14ac:dyDescent="0.25">
      <c r="N10" s="21"/>
      <c r="O10" s="21"/>
      <c r="P10" s="21"/>
      <c r="Q10" s="21"/>
      <c r="R10" s="21"/>
      <c r="S10" s="21"/>
      <c r="T10" s="21"/>
      <c r="U10" s="21"/>
      <c r="V10" s="21"/>
      <c r="W10" s="22">
        <v>2</v>
      </c>
    </row>
    <row r="11" spans="1:23" x14ac:dyDescent="0.25">
      <c r="A11" t="s">
        <v>2</v>
      </c>
      <c r="B11">
        <v>6.8706387546967296</v>
      </c>
      <c r="N11" s="21"/>
      <c r="O11" s="21"/>
      <c r="P11" s="23"/>
      <c r="Q11" s="23"/>
      <c r="R11" s="21"/>
      <c r="S11" s="21"/>
      <c r="T11" s="21"/>
      <c r="U11" s="21"/>
      <c r="V11" s="21"/>
      <c r="W11" s="22"/>
    </row>
    <row r="12" spans="1:23" x14ac:dyDescent="0.25">
      <c r="B12">
        <v>7.0316693505099304</v>
      </c>
      <c r="C12">
        <v>6.92431561996779</v>
      </c>
      <c r="N12" s="21"/>
      <c r="O12" s="21"/>
      <c r="P12" s="23"/>
      <c r="Q12" s="23"/>
      <c r="R12" s="21"/>
      <c r="S12" s="21"/>
      <c r="T12" s="21"/>
      <c r="U12" s="21"/>
      <c r="V12" s="21"/>
      <c r="W12" s="22"/>
    </row>
    <row r="13" spans="1:23" x14ac:dyDescent="0.25">
      <c r="B13">
        <v>7.8368223295759503</v>
      </c>
      <c r="C13">
        <v>10.198604401502999</v>
      </c>
      <c r="N13" s="21"/>
      <c r="O13" s="21"/>
      <c r="P13" s="21"/>
      <c r="Q13" s="21"/>
      <c r="R13" s="21"/>
      <c r="S13" s="21"/>
      <c r="T13" s="21"/>
      <c r="U13" s="21"/>
      <c r="V13" s="21"/>
      <c r="W13" s="22"/>
    </row>
    <row r="14" spans="1:23" x14ac:dyDescent="0.25">
      <c r="B14">
        <v>9.8228663446054707</v>
      </c>
      <c r="N14" s="21"/>
      <c r="O14" s="24"/>
      <c r="P14" s="24"/>
      <c r="Q14" s="24"/>
      <c r="R14" s="24"/>
      <c r="S14" s="24"/>
      <c r="T14" s="24"/>
      <c r="U14" s="21"/>
      <c r="V14" s="21"/>
      <c r="W14" s="22"/>
    </row>
    <row r="15" spans="1:23" x14ac:dyDescent="0.25">
      <c r="N15" s="21"/>
      <c r="O15" s="21"/>
      <c r="P15" s="23"/>
      <c r="Q15" s="21"/>
      <c r="R15" s="23"/>
      <c r="S15" s="21"/>
      <c r="T15" s="21"/>
      <c r="U15" s="21"/>
      <c r="V15" s="21"/>
      <c r="W15" s="22"/>
    </row>
    <row r="16" spans="1:23" x14ac:dyDescent="0.25">
      <c r="A16" t="s">
        <v>3</v>
      </c>
      <c r="B16">
        <v>9.1635588705380897</v>
      </c>
      <c r="N16" s="21"/>
      <c r="O16" s="21"/>
      <c r="P16" s="23"/>
      <c r="Q16" s="21"/>
      <c r="R16" s="23"/>
      <c r="S16" s="21"/>
      <c r="T16" s="21"/>
      <c r="U16" s="21"/>
      <c r="V16" s="21"/>
      <c r="W16" s="22"/>
    </row>
    <row r="17" spans="1:23" x14ac:dyDescent="0.25">
      <c r="B17">
        <v>12.093766648907801</v>
      </c>
      <c r="C17">
        <v>11.1880660628663</v>
      </c>
      <c r="N17" s="21"/>
      <c r="O17" s="21"/>
      <c r="P17" s="21"/>
      <c r="Q17" s="21"/>
      <c r="R17" s="21"/>
      <c r="S17" s="21"/>
      <c r="T17" s="21"/>
      <c r="U17" s="21"/>
      <c r="V17" s="21"/>
      <c r="W17" s="22">
        <v>4</v>
      </c>
    </row>
    <row r="18" spans="1:23" x14ac:dyDescent="0.25">
      <c r="B18">
        <v>17.3148641449121</v>
      </c>
      <c r="C18">
        <v>14.4379328716036</v>
      </c>
      <c r="N18" s="21"/>
      <c r="O18" s="21"/>
      <c r="P18" s="23"/>
      <c r="Q18" s="21"/>
      <c r="R18" s="23"/>
      <c r="S18" s="21"/>
      <c r="T18" s="21"/>
      <c r="U18" s="21"/>
      <c r="V18" s="21"/>
      <c r="W18" s="22"/>
    </row>
    <row r="19" spans="1:23" x14ac:dyDescent="0.25">
      <c r="B19">
        <v>24.667021843367099</v>
      </c>
      <c r="N19" s="21"/>
      <c r="O19" s="21"/>
      <c r="P19" s="23"/>
      <c r="Q19" s="21"/>
      <c r="R19" s="23"/>
      <c r="S19" s="21"/>
      <c r="T19" s="21"/>
      <c r="U19" s="21"/>
      <c r="V19" s="21"/>
      <c r="W19" s="22"/>
    </row>
    <row r="20" spans="1:23" x14ac:dyDescent="0.25">
      <c r="N20" s="21"/>
      <c r="O20" s="21"/>
      <c r="P20" s="21"/>
      <c r="Q20" s="21"/>
      <c r="R20" s="21"/>
      <c r="S20" s="21"/>
      <c r="T20" s="21"/>
      <c r="U20" s="21"/>
      <c r="V20" s="21"/>
      <c r="W20" s="22"/>
    </row>
    <row r="21" spans="1:23" x14ac:dyDescent="0.25">
      <c r="A21" t="s">
        <v>46</v>
      </c>
      <c r="B21">
        <v>11.8625872249061</v>
      </c>
      <c r="N21" s="21"/>
      <c r="O21" s="24"/>
      <c r="P21" s="24"/>
      <c r="Q21" s="24"/>
      <c r="R21" s="24"/>
      <c r="S21" s="24"/>
      <c r="T21" s="24"/>
      <c r="U21" s="21"/>
      <c r="V21" s="21"/>
      <c r="W21" s="22"/>
    </row>
    <row r="22" spans="1:23" x14ac:dyDescent="0.25">
      <c r="B22">
        <v>12.399355877616699</v>
      </c>
      <c r="C22">
        <v>5.7434245840042903</v>
      </c>
      <c r="N22" s="21"/>
      <c r="O22" s="21"/>
      <c r="P22" s="23"/>
      <c r="Q22" s="21"/>
      <c r="R22" s="23"/>
      <c r="S22" s="21"/>
      <c r="T22" s="21"/>
      <c r="U22" s="21"/>
      <c r="V22" s="21"/>
      <c r="W22" s="22"/>
    </row>
    <row r="23" spans="1:23" x14ac:dyDescent="0.25">
      <c r="B23">
        <v>6.3875469672571104</v>
      </c>
      <c r="C23">
        <v>7.19269994632314</v>
      </c>
      <c r="N23" s="21"/>
      <c r="O23" s="21"/>
      <c r="P23" s="21"/>
      <c r="Q23" s="21"/>
      <c r="R23" s="21"/>
      <c r="S23" s="21"/>
      <c r="T23" s="21"/>
      <c r="U23" s="21"/>
      <c r="V23" s="21"/>
      <c r="W23" s="22"/>
    </row>
    <row r="24" spans="1:23" x14ac:dyDescent="0.25">
      <c r="B24">
        <v>10.7353730542136</v>
      </c>
      <c r="N24" s="21"/>
      <c r="O24" s="21"/>
      <c r="P24" s="23"/>
      <c r="Q24" s="21"/>
      <c r="R24" s="23"/>
      <c r="S24" s="21"/>
      <c r="T24" s="21"/>
      <c r="U24" s="21"/>
      <c r="V24" s="21"/>
      <c r="W24" s="22"/>
    </row>
    <row r="25" spans="1:23" x14ac:dyDescent="0.25">
      <c r="N25" s="21"/>
      <c r="O25" s="21"/>
      <c r="P25" s="21"/>
      <c r="Q25" s="21"/>
      <c r="R25" s="21"/>
      <c r="S25" s="21"/>
      <c r="T25" s="21"/>
      <c r="U25" s="21"/>
      <c r="V25" s="21"/>
      <c r="W25" s="22">
        <v>8</v>
      </c>
    </row>
    <row r="26" spans="1:23" x14ac:dyDescent="0.25">
      <c r="N26" s="21"/>
      <c r="O26" s="21"/>
      <c r="P26" s="23"/>
      <c r="Q26" s="21"/>
      <c r="R26" s="23"/>
      <c r="S26" s="21"/>
      <c r="T26" s="21"/>
      <c r="U26" s="21"/>
      <c r="V26" s="21"/>
      <c r="W26" s="22"/>
    </row>
    <row r="27" spans="1:23" x14ac:dyDescent="0.25">
      <c r="N27" s="21"/>
      <c r="O27" s="21"/>
      <c r="P27" s="21"/>
      <c r="Q27" s="21"/>
      <c r="R27" s="21"/>
      <c r="S27" s="21"/>
      <c r="T27" s="21"/>
      <c r="U27" s="21"/>
      <c r="V27" s="21"/>
      <c r="W27" s="22"/>
    </row>
    <row r="28" spans="1:23" x14ac:dyDescent="0.25">
      <c r="N28" s="21"/>
      <c r="O28" s="21"/>
      <c r="P28" s="23"/>
      <c r="Q28" s="21"/>
      <c r="R28" s="23"/>
      <c r="S28" s="21"/>
      <c r="T28" s="21"/>
      <c r="U28" s="21"/>
      <c r="V28" s="21"/>
      <c r="W28" s="22"/>
    </row>
    <row r="29" spans="1:23" x14ac:dyDescent="0.25">
      <c r="N29" s="21"/>
      <c r="O29" s="21"/>
      <c r="P29" s="21"/>
      <c r="Q29" s="21"/>
      <c r="R29" s="21"/>
      <c r="S29" s="21"/>
      <c r="T29" s="21"/>
      <c r="U29" s="21"/>
      <c r="V29" s="21"/>
      <c r="W29" s="22"/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J41"/>
  <sheetViews>
    <sheetView workbookViewId="0">
      <selection activeCell="AK21" sqref="AK21"/>
    </sheetView>
  </sheetViews>
  <sheetFormatPr defaultRowHeight="15" x14ac:dyDescent="0.25"/>
  <sheetData>
    <row r="2" spans="2:36" x14ac:dyDescent="0.25">
      <c r="C2" s="111" t="s">
        <v>57</v>
      </c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2"/>
      <c r="R2" s="113"/>
    </row>
    <row r="3" spans="2:36" x14ac:dyDescent="0.25">
      <c r="B3" s="1" t="s">
        <v>113</v>
      </c>
      <c r="C3">
        <v>0</v>
      </c>
      <c r="D3">
        <v>2.2644385889860899</v>
      </c>
      <c r="E3">
        <v>4.5915234238517799</v>
      </c>
      <c r="F3">
        <v>6.9984131638676201</v>
      </c>
      <c r="G3">
        <v>9.4127167106356797</v>
      </c>
      <c r="H3">
        <v>11.7912974395608</v>
      </c>
      <c r="I3">
        <v>14.1233472527593</v>
      </c>
      <c r="J3">
        <v>16.396840322414</v>
      </c>
      <c r="K3">
        <v>18.612850726075099</v>
      </c>
      <c r="L3">
        <v>20.777480190214298</v>
      </c>
      <c r="M3">
        <v>22.893103366681899</v>
      </c>
      <c r="N3">
        <v>24.966777240618601</v>
      </c>
      <c r="O3">
        <v>26.998514149599799</v>
      </c>
      <c r="P3">
        <v>28.992266883766099</v>
      </c>
      <c r="Q3">
        <v>30.963009070552499</v>
      </c>
      <c r="R3">
        <v>32.728727660709502</v>
      </c>
    </row>
    <row r="4" spans="2:36" x14ac:dyDescent="0.25">
      <c r="B4" s="1" t="s">
        <v>2</v>
      </c>
      <c r="C4">
        <v>0</v>
      </c>
      <c r="D4">
        <v>4.0691223485551902</v>
      </c>
      <c r="E4">
        <v>7.7847157630725903</v>
      </c>
      <c r="F4">
        <v>11.414669884954799</v>
      </c>
      <c r="G4">
        <v>14.942564415085799</v>
      </c>
      <c r="H4">
        <v>18.331126154481201</v>
      </c>
      <c r="I4">
        <v>21.576832986751899</v>
      </c>
      <c r="J4">
        <v>24.682890066791</v>
      </c>
      <c r="K4">
        <v>27.642844175994298</v>
      </c>
      <c r="L4">
        <v>30.449119812386702</v>
      </c>
      <c r="M4">
        <v>33.089431020865298</v>
      </c>
      <c r="N4">
        <v>35.564451497016201</v>
      </c>
      <c r="O4">
        <v>37.870049590961401</v>
      </c>
      <c r="P4">
        <v>40.003042901947197</v>
      </c>
      <c r="Q4">
        <v>41.976662497964597</v>
      </c>
      <c r="R4">
        <v>43.842232358465303</v>
      </c>
      <c r="T4" s="1" t="s">
        <v>57</v>
      </c>
      <c r="U4">
        <v>0</v>
      </c>
      <c r="V4">
        <v>5.0316949817182097</v>
      </c>
      <c r="W4">
        <v>9.9694216416596806</v>
      </c>
      <c r="X4">
        <v>14.682622510821901</v>
      </c>
      <c r="Y4">
        <v>19.073779448183299</v>
      </c>
      <c r="Z4">
        <v>23.147276181897201</v>
      </c>
      <c r="AA4">
        <v>26.925793011414299</v>
      </c>
      <c r="AB4">
        <v>30.434896406950699</v>
      </c>
      <c r="AC4">
        <v>33.6926420099594</v>
      </c>
      <c r="AD4">
        <v>36.714863243792301</v>
      </c>
      <c r="AE4">
        <v>39.519698991941098</v>
      </c>
      <c r="AF4">
        <v>42.129395088820097</v>
      </c>
      <c r="AG4">
        <v>44.5607253453678</v>
      </c>
      <c r="AH4">
        <v>46.832236941291299</v>
      </c>
      <c r="AI4">
        <v>48.957025028295199</v>
      </c>
      <c r="AJ4">
        <v>50.897695044735897</v>
      </c>
    </row>
    <row r="5" spans="2:36" x14ac:dyDescent="0.25">
      <c r="B5" s="1" t="s">
        <v>3</v>
      </c>
      <c r="C5">
        <v>0</v>
      </c>
      <c r="D5">
        <v>7.4956508507842496</v>
      </c>
      <c r="E5">
        <v>14.547836927027101</v>
      </c>
      <c r="F5">
        <v>20.804154631787501</v>
      </c>
      <c r="G5">
        <v>26.215975649326001</v>
      </c>
      <c r="H5">
        <v>31.0037203238332</v>
      </c>
      <c r="I5">
        <v>35.277955940199497</v>
      </c>
      <c r="J5">
        <v>39.1250033019586</v>
      </c>
      <c r="K5">
        <v>42.613004047306298</v>
      </c>
      <c r="L5">
        <v>45.790005232635103</v>
      </c>
      <c r="M5">
        <v>48.709919481110397</v>
      </c>
      <c r="N5">
        <v>51.420804396413999</v>
      </c>
      <c r="O5">
        <v>53.945528763002599</v>
      </c>
      <c r="P5">
        <v>56.329622466754998</v>
      </c>
      <c r="Q5">
        <v>58.537844560535397</v>
      </c>
      <c r="R5">
        <v>60.604439689756603</v>
      </c>
      <c r="T5" s="1" t="s">
        <v>56</v>
      </c>
      <c r="U5">
        <v>0</v>
      </c>
      <c r="V5">
        <v>4.8365353567924396</v>
      </c>
      <c r="W5">
        <v>9.3757087233929699</v>
      </c>
      <c r="X5">
        <v>13.642269592346899</v>
      </c>
      <c r="Y5">
        <v>17.624680005370699</v>
      </c>
      <c r="Z5">
        <v>21.351137808891501</v>
      </c>
      <c r="AA5">
        <v>24.835941759612801</v>
      </c>
      <c r="AB5">
        <v>28.103014384893299</v>
      </c>
      <c r="AC5">
        <v>31.173995705458999</v>
      </c>
      <c r="AD5">
        <v>34.067719043097199</v>
      </c>
      <c r="AE5">
        <v>36.801478021860397</v>
      </c>
      <c r="AF5">
        <v>39.391199974416097</v>
      </c>
      <c r="AG5">
        <v>41.853590418329098</v>
      </c>
      <c r="AH5">
        <v>44.201482085491101</v>
      </c>
      <c r="AI5">
        <v>46.452727200789298</v>
      </c>
      <c r="AJ5">
        <v>48.636187814508403</v>
      </c>
    </row>
    <row r="6" spans="2:36" x14ac:dyDescent="0.25">
      <c r="B6" s="1" t="s">
        <v>46</v>
      </c>
      <c r="C6">
        <v>0</v>
      </c>
      <c r="D6">
        <v>5.2597550068051904</v>
      </c>
      <c r="E6">
        <v>9.8431663079168494</v>
      </c>
      <c r="F6">
        <v>14.312380328160099</v>
      </c>
      <c r="G6">
        <v>18.568404942224898</v>
      </c>
      <c r="H6">
        <v>22.6370458466827</v>
      </c>
      <c r="I6">
        <v>26.5398075574542</v>
      </c>
      <c r="J6">
        <v>30.267855183079799</v>
      </c>
      <c r="K6">
        <v>33.818669097962797</v>
      </c>
      <c r="L6">
        <v>37.184699439726401</v>
      </c>
      <c r="M6">
        <v>40.367525003013903</v>
      </c>
      <c r="N6">
        <v>43.366666067299498</v>
      </c>
      <c r="O6">
        <v>46.182563348002802</v>
      </c>
      <c r="P6">
        <v>48.815061542272403</v>
      </c>
      <c r="Q6">
        <v>51.280330464523701</v>
      </c>
      <c r="R6">
        <v>53.685339051192699</v>
      </c>
      <c r="T6" s="1" t="s">
        <v>58</v>
      </c>
      <c r="U6">
        <v>0</v>
      </c>
      <c r="V6">
        <v>2.2053256809623498</v>
      </c>
      <c r="W6">
        <v>4.4917136206731003</v>
      </c>
      <c r="X6">
        <v>6.8132949681365096</v>
      </c>
      <c r="Y6">
        <v>9.1528005418319598</v>
      </c>
      <c r="Z6">
        <v>11.4981262127866</v>
      </c>
      <c r="AA6">
        <v>13.8439278695667</v>
      </c>
      <c r="AB6">
        <v>16.195834053659201</v>
      </c>
      <c r="AC6">
        <v>18.557627143682399</v>
      </c>
      <c r="AD6">
        <v>20.928704143797901</v>
      </c>
      <c r="AE6">
        <v>23.307092516213</v>
      </c>
      <c r="AF6">
        <v>25.691759635817501</v>
      </c>
      <c r="AG6">
        <v>28.081312148746399</v>
      </c>
      <c r="AH6">
        <v>30.477045333681101</v>
      </c>
      <c r="AI6">
        <v>32.8744605046166</v>
      </c>
      <c r="AJ6">
        <v>35.283169527636502</v>
      </c>
    </row>
    <row r="7" spans="2:36" x14ac:dyDescent="0.25">
      <c r="B7" s="1" t="s">
        <v>63</v>
      </c>
      <c r="C7">
        <v>0</v>
      </c>
      <c r="D7">
        <v>3.8472939384738698</v>
      </c>
      <c r="E7">
        <v>7.6144350746655398</v>
      </c>
      <c r="F7">
        <v>11.1991078397773</v>
      </c>
      <c r="G7">
        <v>14.6006739240381</v>
      </c>
      <c r="H7">
        <v>17.8528798141283</v>
      </c>
      <c r="I7">
        <v>20.965527984817001</v>
      </c>
      <c r="J7">
        <v>23.962554331019899</v>
      </c>
      <c r="K7">
        <v>26.856768466200901</v>
      </c>
      <c r="L7">
        <v>29.649572956299</v>
      </c>
      <c r="M7">
        <v>32.340446754275497</v>
      </c>
      <c r="N7">
        <v>34.923132322500599</v>
      </c>
      <c r="O7">
        <v>37.390750687097203</v>
      </c>
      <c r="P7">
        <v>39.747520441240098</v>
      </c>
      <c r="Q7">
        <v>41.977102395657901</v>
      </c>
      <c r="R7">
        <v>43.911537436717303</v>
      </c>
    </row>
    <row r="8" spans="2:36" x14ac:dyDescent="0.25">
      <c r="B8" s="1" t="s">
        <v>65</v>
      </c>
      <c r="C8">
        <v>0</v>
      </c>
      <c r="D8">
        <v>5.7997634646218303</v>
      </c>
      <c r="E8">
        <v>11.7164703283244</v>
      </c>
      <c r="F8">
        <v>17.352458184746201</v>
      </c>
      <c r="G8">
        <v>22.501908071588499</v>
      </c>
      <c r="H8">
        <v>27.1543261605247</v>
      </c>
      <c r="I8">
        <v>31.364404476873499</v>
      </c>
      <c r="J8">
        <v>35.192702506001602</v>
      </c>
      <c r="K8">
        <v>38.688857399998703</v>
      </c>
      <c r="L8">
        <v>41.896012317727802</v>
      </c>
      <c r="M8">
        <v>44.854545198093597</v>
      </c>
      <c r="N8">
        <v>47.594384494367198</v>
      </c>
      <c r="O8">
        <v>50.140792049898501</v>
      </c>
      <c r="P8">
        <v>52.530933229493101</v>
      </c>
      <c r="Q8">
        <v>54.758006075704699</v>
      </c>
      <c r="R8">
        <v>56.772642265562403</v>
      </c>
    </row>
    <row r="9" spans="2:36" x14ac:dyDescent="0.25">
      <c r="B9" s="1" t="s">
        <v>64</v>
      </c>
      <c r="C9">
        <v>0</v>
      </c>
      <c r="D9">
        <v>4.6777709109309802</v>
      </c>
      <c r="E9">
        <v>9.9752796602344507</v>
      </c>
      <c r="F9">
        <v>15.5680462982726</v>
      </c>
      <c r="G9">
        <v>20.821203632836401</v>
      </c>
      <c r="H9">
        <v>25.7723949352477</v>
      </c>
      <c r="I9">
        <v>30.413188041901801</v>
      </c>
      <c r="J9">
        <v>34.743620310398498</v>
      </c>
      <c r="K9">
        <v>38.770390750965198</v>
      </c>
      <c r="L9">
        <v>42.513085457244799</v>
      </c>
      <c r="M9">
        <v>45.9759599002887</v>
      </c>
      <c r="N9">
        <v>49.194525843754199</v>
      </c>
      <c r="O9">
        <v>52.189727021010597</v>
      </c>
      <c r="P9">
        <v>54.983034946577497</v>
      </c>
      <c r="Q9">
        <v>57.592026200674901</v>
      </c>
      <c r="R9">
        <v>60.005350454788697</v>
      </c>
    </row>
    <row r="10" spans="2:36" x14ac:dyDescent="0.25">
      <c r="B10" s="1" t="s">
        <v>66</v>
      </c>
      <c r="C10">
        <v>0</v>
      </c>
      <c r="D10">
        <v>6.6758745209325303</v>
      </c>
      <c r="E10">
        <v>12.5564026164349</v>
      </c>
      <c r="F10">
        <v>18.005749014889599</v>
      </c>
      <c r="G10">
        <v>23.151700446841101</v>
      </c>
      <c r="H10">
        <v>27.891152025754</v>
      </c>
      <c r="I10">
        <v>32.211370582104301</v>
      </c>
      <c r="J10">
        <v>36.133368018137404</v>
      </c>
      <c r="K10">
        <v>39.659033038413398</v>
      </c>
      <c r="L10">
        <v>42.7976502185276</v>
      </c>
      <c r="M10">
        <v>45.582295480990901</v>
      </c>
      <c r="N10">
        <v>48.059270994058899</v>
      </c>
      <c r="O10">
        <v>50.259152154764401</v>
      </c>
      <c r="P10">
        <v>52.201761968302002</v>
      </c>
      <c r="Q10">
        <v>53.875779991540398</v>
      </c>
      <c r="R10">
        <v>55.195500803427997</v>
      </c>
    </row>
    <row r="11" spans="2:36" x14ac:dyDescent="0.25">
      <c r="B11" s="1" t="s">
        <v>67</v>
      </c>
      <c r="C11">
        <v>0</v>
      </c>
      <c r="D11">
        <v>5.7998005548994298</v>
      </c>
      <c r="E11">
        <v>11.4182250247021</v>
      </c>
      <c r="F11">
        <v>16.581226344306799</v>
      </c>
      <c r="G11">
        <v>21.307796303286398</v>
      </c>
      <c r="H11">
        <v>25.582298042782998</v>
      </c>
      <c r="I11">
        <v>29.443425601606599</v>
      </c>
      <c r="J11">
        <v>32.932920777236703</v>
      </c>
      <c r="K11">
        <v>36.069108697161397</v>
      </c>
      <c r="L11">
        <v>38.873494126709602</v>
      </c>
      <c r="M11">
        <v>41.382932573856998</v>
      </c>
      <c r="N11">
        <v>43.632536598704903</v>
      </c>
      <c r="O11">
        <v>45.670162407530597</v>
      </c>
      <c r="P11">
        <v>47.535412459992699</v>
      </c>
      <c r="Q11">
        <v>49.297261860236297</v>
      </c>
      <c r="R11">
        <v>50.921720545017401</v>
      </c>
    </row>
    <row r="12" spans="2:36" x14ac:dyDescent="0.25">
      <c r="B12" s="1" t="s">
        <v>68</v>
      </c>
      <c r="C12">
        <v>0</v>
      </c>
      <c r="D12">
        <v>4.4274796321927399</v>
      </c>
      <c r="E12">
        <v>9.6461612903671607</v>
      </c>
      <c r="F12">
        <v>14.590019417456</v>
      </c>
      <c r="G12">
        <v>19.2148503859698</v>
      </c>
      <c r="H12">
        <v>23.4565210759759</v>
      </c>
      <c r="I12">
        <v>27.342069689674599</v>
      </c>
      <c r="J12">
        <v>30.911209252469799</v>
      </c>
      <c r="K12">
        <v>34.194893699515802</v>
      </c>
      <c r="L12">
        <v>37.217512686451499</v>
      </c>
      <c r="M12">
        <v>40.000831140233899</v>
      </c>
      <c r="N12">
        <v>42.571401433467202</v>
      </c>
      <c r="O12">
        <v>44.960013281810298</v>
      </c>
      <c r="P12">
        <v>47.183712572566499</v>
      </c>
      <c r="Q12">
        <v>49.312227165561097</v>
      </c>
      <c r="R12">
        <v>51.309460181721001</v>
      </c>
    </row>
    <row r="13" spans="2:36" x14ac:dyDescent="0.25">
      <c r="B13" s="1" t="s">
        <v>4</v>
      </c>
      <c r="C13">
        <v>0</v>
      </c>
      <c r="D13">
        <v>5.0316949817182097</v>
      </c>
      <c r="E13">
        <v>9.9694216416596806</v>
      </c>
      <c r="F13">
        <v>14.682622510821901</v>
      </c>
      <c r="G13">
        <v>19.073779448183299</v>
      </c>
      <c r="H13">
        <v>23.147276181897201</v>
      </c>
      <c r="I13">
        <v>26.925793011414299</v>
      </c>
      <c r="J13">
        <v>30.434896406950699</v>
      </c>
      <c r="K13">
        <v>33.6926420099594</v>
      </c>
      <c r="L13">
        <v>36.714863243792301</v>
      </c>
      <c r="M13">
        <v>39.519698991941098</v>
      </c>
      <c r="N13">
        <v>42.129395088820097</v>
      </c>
      <c r="O13">
        <v>44.5607253453678</v>
      </c>
      <c r="P13">
        <v>46.832236941291299</v>
      </c>
      <c r="Q13">
        <v>48.957025028295199</v>
      </c>
      <c r="R13">
        <v>50.897695044735897</v>
      </c>
    </row>
    <row r="16" spans="2:36" x14ac:dyDescent="0.25">
      <c r="C16" s="111" t="s">
        <v>56</v>
      </c>
      <c r="D16" s="112"/>
      <c r="E16" s="112"/>
      <c r="F16" s="112"/>
      <c r="G16" s="112"/>
      <c r="H16" s="112"/>
      <c r="I16" s="112"/>
      <c r="J16" s="112"/>
      <c r="K16" s="112"/>
      <c r="L16" s="112"/>
      <c r="M16" s="112"/>
      <c r="N16" s="112"/>
      <c r="O16" s="112"/>
      <c r="P16" s="112"/>
      <c r="Q16" s="112"/>
      <c r="R16" s="113"/>
    </row>
    <row r="17" spans="2:18" x14ac:dyDescent="0.25">
      <c r="B17" s="1" t="s">
        <v>113</v>
      </c>
      <c r="C17">
        <v>0</v>
      </c>
      <c r="D17">
        <v>3.9239251807394302</v>
      </c>
      <c r="E17">
        <v>7.5407478193370396</v>
      </c>
      <c r="F17">
        <v>10.882558265636099</v>
      </c>
      <c r="G17">
        <v>14.073321928837601</v>
      </c>
      <c r="H17">
        <v>17.097232100023898</v>
      </c>
      <c r="I17">
        <v>19.958513210636799</v>
      </c>
      <c r="J17">
        <v>22.670325909040699</v>
      </c>
      <c r="K17">
        <v>25.2493692924111</v>
      </c>
      <c r="L17">
        <v>27.6966141816083</v>
      </c>
      <c r="M17">
        <v>30.031781316223</v>
      </c>
      <c r="N17">
        <v>32.258788943982701</v>
      </c>
      <c r="O17">
        <v>34.395791667428099</v>
      </c>
      <c r="P17">
        <v>36.4541570220157</v>
      </c>
      <c r="Q17">
        <v>38.441995251352999</v>
      </c>
      <c r="R17">
        <v>40.384102427313998</v>
      </c>
    </row>
    <row r="18" spans="2:18" x14ac:dyDescent="0.25">
      <c r="B18" s="1" t="s">
        <v>2</v>
      </c>
      <c r="C18">
        <v>0</v>
      </c>
      <c r="D18">
        <v>4.6828335148219402</v>
      </c>
      <c r="E18">
        <v>9.0214039023111496</v>
      </c>
      <c r="F18">
        <v>13.227948873181701</v>
      </c>
      <c r="G18">
        <v>17.2166650749223</v>
      </c>
      <c r="H18">
        <v>20.9998792009971</v>
      </c>
      <c r="I18">
        <v>24.574281447472799</v>
      </c>
      <c r="J18">
        <v>27.946053183124899</v>
      </c>
      <c r="K18">
        <v>31.110298482084801</v>
      </c>
      <c r="L18">
        <v>34.074046070641003</v>
      </c>
      <c r="M18">
        <v>36.854716343017401</v>
      </c>
      <c r="N18">
        <v>39.459471088901999</v>
      </c>
      <c r="O18">
        <v>41.9104526441538</v>
      </c>
      <c r="P18">
        <v>44.213571815073301</v>
      </c>
      <c r="Q18">
        <v>46.3843056768849</v>
      </c>
      <c r="R18">
        <v>48.564529111886202</v>
      </c>
    </row>
    <row r="19" spans="2:18" x14ac:dyDescent="0.25">
      <c r="B19" s="1" t="s">
        <v>3</v>
      </c>
      <c r="C19">
        <v>0</v>
      </c>
      <c r="D19">
        <v>5.5817854251098202</v>
      </c>
      <c r="E19">
        <v>11.0819418609275</v>
      </c>
      <c r="F19">
        <v>16.274929936545401</v>
      </c>
      <c r="G19">
        <v>21.097876965506</v>
      </c>
      <c r="H19">
        <v>25.6033439098873</v>
      </c>
      <c r="I19">
        <v>29.810652553855</v>
      </c>
      <c r="J19">
        <v>33.756777367852202</v>
      </c>
      <c r="K19">
        <v>37.472308363210701</v>
      </c>
      <c r="L19">
        <v>40.984378892045697</v>
      </c>
      <c r="M19">
        <v>44.318247469233803</v>
      </c>
      <c r="N19">
        <v>47.495383480059601</v>
      </c>
      <c r="O19">
        <v>50.532705575835898</v>
      </c>
      <c r="P19">
        <v>53.446943542690498</v>
      </c>
      <c r="Q19">
        <v>56.251987547647502</v>
      </c>
      <c r="R19">
        <v>58.839261834715202</v>
      </c>
    </row>
    <row r="20" spans="2:18" x14ac:dyDescent="0.25">
      <c r="B20" s="1" t="s">
        <v>46</v>
      </c>
      <c r="C20">
        <v>0</v>
      </c>
      <c r="D20">
        <v>5.6311262210084498</v>
      </c>
      <c r="E20">
        <v>10.7804985682591</v>
      </c>
      <c r="F20">
        <v>15.500570799976099</v>
      </c>
      <c r="G20">
        <v>19.738068495519801</v>
      </c>
      <c r="H20">
        <v>23.509321999066199</v>
      </c>
      <c r="I20">
        <v>26.866489074527198</v>
      </c>
      <c r="J20">
        <v>29.869979541131698</v>
      </c>
      <c r="K20">
        <v>32.568077634750601</v>
      </c>
      <c r="L20">
        <v>34.983618074476198</v>
      </c>
      <c r="M20">
        <v>37.129590624520397</v>
      </c>
      <c r="N20">
        <v>39.031392484317301</v>
      </c>
      <c r="O20">
        <v>40.696595013010203</v>
      </c>
      <c r="P20">
        <v>42.175093443004599</v>
      </c>
      <c r="Q20">
        <v>43.527461749745598</v>
      </c>
      <c r="R20">
        <v>44.813722862503397</v>
      </c>
    </row>
    <row r="21" spans="2:18" x14ac:dyDescent="0.25">
      <c r="B21" s="1" t="s">
        <v>63</v>
      </c>
      <c r="C21">
        <v>0</v>
      </c>
      <c r="D21">
        <v>4.9209088263097298</v>
      </c>
      <c r="E21">
        <v>9.5599866116387808</v>
      </c>
      <c r="F21">
        <v>13.9048772443585</v>
      </c>
      <c r="G21">
        <v>17.990768727698299</v>
      </c>
      <c r="H21">
        <v>21.8614259373416</v>
      </c>
      <c r="I21">
        <v>25.524081546926599</v>
      </c>
      <c r="J21">
        <v>28.9912784920182</v>
      </c>
      <c r="K21">
        <v>32.278172461481198</v>
      </c>
      <c r="L21">
        <v>35.3944228612839</v>
      </c>
      <c r="M21">
        <v>38.353826587700802</v>
      </c>
      <c r="N21">
        <v>41.168162506653701</v>
      </c>
      <c r="O21">
        <v>43.8615459108034</v>
      </c>
      <c r="P21">
        <v>46.441561133230699</v>
      </c>
      <c r="Q21">
        <v>48.9686868799552</v>
      </c>
      <c r="R21">
        <v>51.3722355448974</v>
      </c>
    </row>
    <row r="22" spans="2:18" x14ac:dyDescent="0.25">
      <c r="B22" s="1" t="s">
        <v>65</v>
      </c>
      <c r="C22">
        <v>0</v>
      </c>
      <c r="D22">
        <v>3.9058742715965602</v>
      </c>
      <c r="E22">
        <v>8.0751671111497991</v>
      </c>
      <c r="F22">
        <v>11.9967401090195</v>
      </c>
      <c r="G22">
        <v>15.6927700118476</v>
      </c>
      <c r="H22">
        <v>19.202501126043</v>
      </c>
      <c r="I22">
        <v>22.560609997606999</v>
      </c>
      <c r="J22">
        <v>25.781448600146</v>
      </c>
      <c r="K22">
        <v>28.8795998424103</v>
      </c>
      <c r="L22">
        <v>31.865426914638501</v>
      </c>
      <c r="M22">
        <v>34.749418321844203</v>
      </c>
      <c r="N22">
        <v>37.546638642489697</v>
      </c>
      <c r="O22">
        <v>40.268224259075801</v>
      </c>
      <c r="P22">
        <v>42.919437763344597</v>
      </c>
      <c r="Q22">
        <v>45.482071973915602</v>
      </c>
      <c r="R22">
        <v>48.169917178733598</v>
      </c>
    </row>
    <row r="23" spans="2:18" x14ac:dyDescent="0.25">
      <c r="B23" s="1" t="s">
        <v>64</v>
      </c>
      <c r="C23">
        <v>0</v>
      </c>
      <c r="D23">
        <v>5.1910023468158197</v>
      </c>
      <c r="E23">
        <v>9.1967755550013308</v>
      </c>
      <c r="F23">
        <v>12.933633518938301</v>
      </c>
      <c r="G23">
        <v>16.423378024303801</v>
      </c>
      <c r="H23">
        <v>19.669843039464599</v>
      </c>
      <c r="I23">
        <v>22.673077932432001</v>
      </c>
      <c r="J23">
        <v>25.446140084573599</v>
      </c>
      <c r="K23">
        <v>28.008837916033901</v>
      </c>
      <c r="L23">
        <v>30.385482858780499</v>
      </c>
      <c r="M23">
        <v>32.594649535099002</v>
      </c>
      <c r="N23">
        <v>34.653638319154901</v>
      </c>
      <c r="O23">
        <v>36.584994854441597</v>
      </c>
      <c r="P23">
        <v>38.402014008529498</v>
      </c>
      <c r="Q23">
        <v>40.0890748109925</v>
      </c>
      <c r="R23">
        <v>41.706795077581603</v>
      </c>
    </row>
    <row r="24" spans="2:18" x14ac:dyDescent="0.25">
      <c r="B24" s="1" t="s">
        <v>66</v>
      </c>
      <c r="C24">
        <v>0</v>
      </c>
      <c r="D24">
        <v>5.5802291914713003</v>
      </c>
      <c r="E24">
        <v>10.712832639664599</v>
      </c>
      <c r="F24">
        <v>15.5787545320366</v>
      </c>
      <c r="G24">
        <v>20.1212918913198</v>
      </c>
      <c r="H24">
        <v>24.3805792661508</v>
      </c>
      <c r="I24">
        <v>28.367974056217498</v>
      </c>
      <c r="J24">
        <v>32.103699628339101</v>
      </c>
      <c r="K24">
        <v>35.617416792020101</v>
      </c>
      <c r="L24">
        <v>38.940387428112203</v>
      </c>
      <c r="M24">
        <v>42.091526314686199</v>
      </c>
      <c r="N24">
        <v>45.093280775699803</v>
      </c>
      <c r="O24">
        <v>47.958405556413197</v>
      </c>
      <c r="P24">
        <v>50.718251443106602</v>
      </c>
      <c r="Q24">
        <v>53.399141130044598</v>
      </c>
      <c r="R24">
        <v>56.025709694697397</v>
      </c>
    </row>
    <row r="25" spans="2:18" x14ac:dyDescent="0.25">
      <c r="B25" s="1" t="s">
        <v>67</v>
      </c>
      <c r="C25">
        <v>0</v>
      </c>
      <c r="D25">
        <v>4.3959811725261302</v>
      </c>
      <c r="E25">
        <v>8.6639732935717806</v>
      </c>
      <c r="F25">
        <v>12.763102029516901</v>
      </c>
      <c r="G25">
        <v>16.6554531679039</v>
      </c>
      <c r="H25">
        <v>20.360993904351002</v>
      </c>
      <c r="I25">
        <v>23.8934844614455</v>
      </c>
      <c r="J25">
        <v>27.269766708984399</v>
      </c>
      <c r="K25">
        <v>30.511883696245899</v>
      </c>
      <c r="L25">
        <v>33.646892489003001</v>
      </c>
      <c r="M25">
        <v>36.694687525688103</v>
      </c>
      <c r="N25">
        <v>39.666506449028098</v>
      </c>
      <c r="O25">
        <v>42.5771658744764</v>
      </c>
      <c r="P25">
        <v>45.411489242012699</v>
      </c>
      <c r="Q25">
        <v>48.187860194716897</v>
      </c>
      <c r="R25">
        <v>50.868287469943901</v>
      </c>
    </row>
    <row r="26" spans="2:18" x14ac:dyDescent="0.25">
      <c r="B26" s="1" t="s">
        <v>68</v>
      </c>
      <c r="C26">
        <v>0</v>
      </c>
      <c r="D26">
        <v>4.5516874175251898</v>
      </c>
      <c r="E26">
        <v>9.1237598720685895</v>
      </c>
      <c r="F26">
        <v>13.359580614260301</v>
      </c>
      <c r="G26">
        <v>17.237205765848401</v>
      </c>
      <c r="H26">
        <v>20.8262576055895</v>
      </c>
      <c r="I26">
        <v>24.130253315007501</v>
      </c>
      <c r="J26">
        <v>27.1946743337224</v>
      </c>
      <c r="K26">
        <v>30.043992573940901</v>
      </c>
      <c r="L26">
        <v>32.705920660382702</v>
      </c>
      <c r="M26">
        <v>35.196336180590997</v>
      </c>
      <c r="N26">
        <v>37.538737053873398</v>
      </c>
      <c r="O26">
        <v>39.750022827652899</v>
      </c>
      <c r="P26">
        <v>41.832301441902501</v>
      </c>
      <c r="Q26">
        <v>43.7946867926373</v>
      </c>
      <c r="R26">
        <v>45.6173169428113</v>
      </c>
    </row>
    <row r="27" spans="2:18" x14ac:dyDescent="0.25">
      <c r="B27" s="1" t="s">
        <v>4</v>
      </c>
      <c r="C27">
        <v>0</v>
      </c>
      <c r="D27">
        <v>4.8365353567924396</v>
      </c>
      <c r="E27">
        <v>9.3757087233929699</v>
      </c>
      <c r="F27">
        <v>13.642269592346899</v>
      </c>
      <c r="G27">
        <v>17.624680005370699</v>
      </c>
      <c r="H27">
        <v>21.351137808891501</v>
      </c>
      <c r="I27">
        <v>24.835941759612801</v>
      </c>
      <c r="J27">
        <v>28.103014384893299</v>
      </c>
      <c r="K27">
        <v>31.173995705458999</v>
      </c>
      <c r="L27">
        <v>34.067719043097199</v>
      </c>
      <c r="M27">
        <v>36.801478021860397</v>
      </c>
      <c r="N27">
        <v>39.391199974416097</v>
      </c>
      <c r="O27">
        <v>41.853590418329098</v>
      </c>
      <c r="P27">
        <v>44.201482085491101</v>
      </c>
      <c r="Q27">
        <v>46.452727200789298</v>
      </c>
      <c r="R27">
        <v>48.636187814508403</v>
      </c>
    </row>
    <row r="30" spans="2:18" x14ac:dyDescent="0.25">
      <c r="C30" s="111" t="s">
        <v>58</v>
      </c>
      <c r="D30" s="112"/>
      <c r="E30" s="112"/>
      <c r="F30" s="112"/>
      <c r="G30" s="112"/>
      <c r="H30" s="112"/>
      <c r="I30" s="112"/>
      <c r="J30" s="112"/>
      <c r="K30" s="112"/>
      <c r="L30" s="112"/>
      <c r="M30" s="112"/>
      <c r="N30" s="112"/>
      <c r="O30" s="112"/>
      <c r="P30" s="112"/>
      <c r="Q30" s="112"/>
      <c r="R30" s="113"/>
    </row>
    <row r="31" spans="2:18" x14ac:dyDescent="0.25">
      <c r="B31" s="1" t="s">
        <v>113</v>
      </c>
      <c r="C31">
        <v>0</v>
      </c>
      <c r="D31">
        <v>1.2679277929845201</v>
      </c>
      <c r="E31">
        <v>2.4752474398284998</v>
      </c>
      <c r="F31">
        <v>3.7370554239702498</v>
      </c>
      <c r="G31">
        <v>5.0568089209677396</v>
      </c>
      <c r="H31">
        <v>6.4495992154351702</v>
      </c>
      <c r="I31">
        <v>7.89103073466576</v>
      </c>
      <c r="J31">
        <v>9.3619639037073004</v>
      </c>
      <c r="K31">
        <v>10.8593539551348</v>
      </c>
      <c r="L31">
        <v>12.380534603435001</v>
      </c>
      <c r="M31">
        <v>13.9135748782817</v>
      </c>
      <c r="N31">
        <v>15.469837184306099</v>
      </c>
      <c r="O31">
        <v>17.042290168297299</v>
      </c>
      <c r="P31">
        <v>18.642864961491401</v>
      </c>
      <c r="Q31">
        <v>20.256021722366199</v>
      </c>
      <c r="R31">
        <v>21.792477994131801</v>
      </c>
    </row>
    <row r="32" spans="2:18" x14ac:dyDescent="0.25">
      <c r="B32" s="1" t="s">
        <v>2</v>
      </c>
      <c r="C32">
        <v>0</v>
      </c>
      <c r="D32">
        <v>1.90121686206487</v>
      </c>
      <c r="E32">
        <v>3.5267623215060402</v>
      </c>
      <c r="F32">
        <v>5.4045090778400304</v>
      </c>
      <c r="G32">
        <v>7.4029032497073901</v>
      </c>
      <c r="H32">
        <v>9.4494279591646198</v>
      </c>
      <c r="I32">
        <v>11.5290403504147</v>
      </c>
      <c r="J32">
        <v>13.6391083164667</v>
      </c>
      <c r="K32">
        <v>15.7820505793404</v>
      </c>
      <c r="L32">
        <v>17.961174553877001</v>
      </c>
      <c r="M32">
        <v>20.174266582485199</v>
      </c>
      <c r="N32">
        <v>22.423733134410998</v>
      </c>
      <c r="O32">
        <v>24.698034583263599</v>
      </c>
      <c r="P32">
        <v>26.978293768527799</v>
      </c>
      <c r="Q32">
        <v>29.249814089495501</v>
      </c>
      <c r="R32">
        <v>31.499865843842201</v>
      </c>
    </row>
    <row r="33" spans="2:18" x14ac:dyDescent="0.25">
      <c r="B33" s="1" t="s">
        <v>3</v>
      </c>
      <c r="C33">
        <v>0</v>
      </c>
      <c r="D33">
        <v>3.0210141964076298</v>
      </c>
      <c r="E33">
        <v>6.1826520087868397</v>
      </c>
      <c r="F33">
        <v>9.4953724954353493</v>
      </c>
      <c r="G33">
        <v>12.7534333218362</v>
      </c>
      <c r="H33">
        <v>15.9833889936654</v>
      </c>
      <c r="I33">
        <v>19.197508126872201</v>
      </c>
      <c r="J33">
        <v>22.414126162418199</v>
      </c>
      <c r="K33">
        <v>25.641231920349998</v>
      </c>
      <c r="L33">
        <v>28.8832903868202</v>
      </c>
      <c r="M33">
        <v>32.142940157619897</v>
      </c>
      <c r="N33">
        <v>35.411403557053099</v>
      </c>
      <c r="O33">
        <v>38.6874747649629</v>
      </c>
      <c r="P33">
        <v>41.962529403142597</v>
      </c>
      <c r="Q33">
        <v>45.2598349932791</v>
      </c>
      <c r="R33">
        <v>48.6761166087189</v>
      </c>
    </row>
    <row r="34" spans="2:18" x14ac:dyDescent="0.25">
      <c r="B34" s="1" t="s">
        <v>46</v>
      </c>
      <c r="C34">
        <v>0</v>
      </c>
      <c r="D34">
        <v>2.9667204125567501</v>
      </c>
      <c r="E34">
        <v>5.8530070892293899</v>
      </c>
      <c r="F34">
        <v>8.1262825402226593</v>
      </c>
      <c r="G34">
        <v>10.2574996739597</v>
      </c>
      <c r="H34">
        <v>12.3254940674049</v>
      </c>
      <c r="I34">
        <v>14.338924471072501</v>
      </c>
      <c r="J34">
        <v>16.333380568046699</v>
      </c>
      <c r="K34">
        <v>18.327182967574199</v>
      </c>
      <c r="L34">
        <v>20.3301178813036</v>
      </c>
      <c r="M34">
        <v>22.349775315186701</v>
      </c>
      <c r="N34">
        <v>24.364037856120898</v>
      </c>
      <c r="O34">
        <v>26.361544277024301</v>
      </c>
      <c r="P34">
        <v>28.339112648169401</v>
      </c>
      <c r="Q34">
        <v>30.277807990868599</v>
      </c>
      <c r="R34">
        <v>32.296971321361603</v>
      </c>
    </row>
    <row r="35" spans="2:18" x14ac:dyDescent="0.25">
      <c r="B35" s="1" t="s">
        <v>63</v>
      </c>
      <c r="C35">
        <v>0</v>
      </c>
      <c r="D35">
        <v>1.6780024185724201</v>
      </c>
      <c r="E35">
        <v>3.66953132137396</v>
      </c>
      <c r="F35">
        <v>5.6470643854516904</v>
      </c>
      <c r="G35">
        <v>7.5762192451883799</v>
      </c>
      <c r="H35">
        <v>9.4791293986303007</v>
      </c>
      <c r="I35">
        <v>11.379131278433499</v>
      </c>
      <c r="J35">
        <v>13.2875189026763</v>
      </c>
      <c r="K35">
        <v>15.206439269664401</v>
      </c>
      <c r="L35">
        <v>17.142280829855999</v>
      </c>
      <c r="M35">
        <v>19.0931954103573</v>
      </c>
      <c r="N35">
        <v>21.059234362270001</v>
      </c>
      <c r="O35">
        <v>23.0463468078615</v>
      </c>
      <c r="P35">
        <v>25.0493143563594</v>
      </c>
      <c r="Q35">
        <v>27.057282344797201</v>
      </c>
      <c r="R35">
        <v>29.1500133226752</v>
      </c>
    </row>
    <row r="36" spans="2:18" x14ac:dyDescent="0.25">
      <c r="B36" s="1" t="s">
        <v>65</v>
      </c>
      <c r="C36">
        <v>0</v>
      </c>
      <c r="D36">
        <v>2.5915660124564899</v>
      </c>
      <c r="E36">
        <v>5.3719754153151298</v>
      </c>
      <c r="F36">
        <v>8.3561686777603796</v>
      </c>
      <c r="G36">
        <v>11.4442232077889</v>
      </c>
      <c r="H36">
        <v>14.569585302483199</v>
      </c>
      <c r="I36">
        <v>17.714173776521498</v>
      </c>
      <c r="J36">
        <v>20.863182769753301</v>
      </c>
      <c r="K36">
        <v>24.0169852737104</v>
      </c>
      <c r="L36">
        <v>27.176543505790299</v>
      </c>
      <c r="M36">
        <v>30.349562313792401</v>
      </c>
      <c r="N36">
        <v>33.531135333764603</v>
      </c>
      <c r="O36">
        <v>36.720637564504599</v>
      </c>
      <c r="P36">
        <v>39.912394220636799</v>
      </c>
      <c r="Q36">
        <v>43.118660478896402</v>
      </c>
      <c r="R36">
        <v>46.353192626235597</v>
      </c>
    </row>
    <row r="37" spans="2:18" x14ac:dyDescent="0.25">
      <c r="B37" s="1" t="s">
        <v>64</v>
      </c>
      <c r="C37">
        <v>0</v>
      </c>
      <c r="D37">
        <v>1.7522693580043101</v>
      </c>
      <c r="E37">
        <v>3.9458876001438399</v>
      </c>
      <c r="F37">
        <v>6.2198296893215197</v>
      </c>
      <c r="G37">
        <v>8.6643412208186597</v>
      </c>
      <c r="H37">
        <v>11.208543779314001</v>
      </c>
      <c r="I37">
        <v>13.7914967796474</v>
      </c>
      <c r="J37">
        <v>16.369471494877502</v>
      </c>
      <c r="K37">
        <v>18.925726568863901</v>
      </c>
      <c r="L37">
        <v>21.447379036326598</v>
      </c>
      <c r="M37">
        <v>23.933555973791599</v>
      </c>
      <c r="N37">
        <v>26.3853174948107</v>
      </c>
      <c r="O37">
        <v>28.805897555991301</v>
      </c>
      <c r="P37">
        <v>31.180148824390599</v>
      </c>
      <c r="Q37">
        <v>33.522024624623299</v>
      </c>
      <c r="R37">
        <v>35.767790262172298</v>
      </c>
    </row>
    <row r="38" spans="2:18" x14ac:dyDescent="0.25">
      <c r="B38" s="1" t="s">
        <v>66</v>
      </c>
      <c r="C38">
        <v>0</v>
      </c>
      <c r="D38">
        <v>2.25457309009809</v>
      </c>
      <c r="E38">
        <v>4.4803447122973097</v>
      </c>
      <c r="F38">
        <v>6.55232070170337</v>
      </c>
      <c r="G38">
        <v>8.5422580166165201</v>
      </c>
      <c r="H38">
        <v>10.4855482953928</v>
      </c>
      <c r="I38">
        <v>12.3941429585643</v>
      </c>
      <c r="J38">
        <v>14.298600641247599</v>
      </c>
      <c r="K38">
        <v>16.214843853822899</v>
      </c>
      <c r="L38">
        <v>18.123148705010198</v>
      </c>
      <c r="M38">
        <v>20.0133574789579</v>
      </c>
      <c r="N38">
        <v>21.896395152310699</v>
      </c>
      <c r="O38">
        <v>23.794518964270701</v>
      </c>
      <c r="P38">
        <v>25.767804750698598</v>
      </c>
      <c r="Q38">
        <v>27.820005869093901</v>
      </c>
      <c r="R38">
        <v>29.807177289769701</v>
      </c>
    </row>
    <row r="39" spans="2:18" x14ac:dyDescent="0.25">
      <c r="B39" s="1" t="s">
        <v>67</v>
      </c>
      <c r="C39">
        <v>0</v>
      </c>
      <c r="D39">
        <v>2.34839261688448</v>
      </c>
      <c r="E39">
        <v>4.59270856405172</v>
      </c>
      <c r="F39">
        <v>7.0455922572315703</v>
      </c>
      <c r="G39">
        <v>9.60673465184618</v>
      </c>
      <c r="H39">
        <v>12.1809920397283</v>
      </c>
      <c r="I39">
        <v>14.7722116227537</v>
      </c>
      <c r="J39">
        <v>17.414328117059299</v>
      </c>
      <c r="K39">
        <v>20.108238879399501</v>
      </c>
      <c r="L39">
        <v>22.847674925475701</v>
      </c>
      <c r="M39">
        <v>25.6174677577017</v>
      </c>
      <c r="N39">
        <v>28.4063690615646</v>
      </c>
      <c r="O39">
        <v>31.209686773685601</v>
      </c>
      <c r="P39">
        <v>34.009096729440003</v>
      </c>
      <c r="Q39">
        <v>36.770733182792497</v>
      </c>
      <c r="R39">
        <v>39.5671920919049</v>
      </c>
    </row>
    <row r="40" spans="2:18" x14ac:dyDescent="0.25">
      <c r="B40" s="1" t="s">
        <v>68</v>
      </c>
      <c r="C40">
        <v>0</v>
      </c>
      <c r="D40">
        <v>2.2715740495939301</v>
      </c>
      <c r="E40">
        <v>4.8190197341982701</v>
      </c>
      <c r="F40">
        <v>7.5487544324282601</v>
      </c>
      <c r="G40">
        <v>10.2235839095899</v>
      </c>
      <c r="H40">
        <v>12.8495530766471</v>
      </c>
      <c r="I40">
        <v>15.431618596721201</v>
      </c>
      <c r="J40">
        <v>17.976659660339301</v>
      </c>
      <c r="K40">
        <v>20.494218168963901</v>
      </c>
      <c r="L40">
        <v>22.994897010083999</v>
      </c>
      <c r="M40">
        <v>25.483229293955301</v>
      </c>
      <c r="N40">
        <v>27.970133221563199</v>
      </c>
      <c r="O40">
        <v>30.446690027601701</v>
      </c>
      <c r="P40">
        <v>32.928893673954597</v>
      </c>
      <c r="Q40">
        <v>35.412419749953202</v>
      </c>
      <c r="R40">
        <v>37.920897915553198</v>
      </c>
    </row>
    <row r="41" spans="2:18" x14ac:dyDescent="0.25">
      <c r="B41" s="1" t="s">
        <v>4</v>
      </c>
      <c r="C41">
        <v>0</v>
      </c>
      <c r="D41">
        <v>2.2053256809623498</v>
      </c>
      <c r="E41">
        <v>4.4917136206731003</v>
      </c>
      <c r="F41">
        <v>6.8132949681365096</v>
      </c>
      <c r="G41">
        <v>9.1528005418319598</v>
      </c>
      <c r="H41">
        <v>11.4981262127866</v>
      </c>
      <c r="I41">
        <v>13.8439278695667</v>
      </c>
      <c r="J41">
        <v>16.195834053659201</v>
      </c>
      <c r="K41">
        <v>18.557627143682399</v>
      </c>
      <c r="L41">
        <v>20.928704143797901</v>
      </c>
      <c r="M41">
        <v>23.307092516213</v>
      </c>
      <c r="N41">
        <v>25.691759635817501</v>
      </c>
      <c r="O41">
        <v>28.081312148746399</v>
      </c>
      <c r="P41">
        <v>30.477045333681101</v>
      </c>
      <c r="Q41">
        <v>32.8744605046166</v>
      </c>
      <c r="R41">
        <v>35.283169527636502</v>
      </c>
    </row>
  </sheetData>
  <mergeCells count="3">
    <mergeCell ref="C2:R2"/>
    <mergeCell ref="C16:R16"/>
    <mergeCell ref="C30:R30"/>
  </mergeCells>
  <pageMargins left="0.7" right="0.7" top="0.75" bottom="0.75" header="0.3" footer="0.3"/>
  <pageSetup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J41"/>
  <sheetViews>
    <sheetView topLeftCell="A16" zoomScale="70" zoomScaleNormal="70" workbookViewId="0">
      <selection activeCell="E21" sqref="E21"/>
    </sheetView>
  </sheetViews>
  <sheetFormatPr defaultRowHeight="15" x14ac:dyDescent="0.25"/>
  <sheetData>
    <row r="2" spans="2:36" x14ac:dyDescent="0.25">
      <c r="C2" s="111" t="s">
        <v>57</v>
      </c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2"/>
      <c r="R2" s="113"/>
    </row>
    <row r="3" spans="2:36" x14ac:dyDescent="0.25">
      <c r="B3" s="1" t="s">
        <v>113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1.42112742775936</v>
      </c>
      <c r="L3">
        <v>2.8181041844577299</v>
      </c>
      <c r="M3">
        <v>6.6770186335403698</v>
      </c>
      <c r="N3">
        <v>12.3219373219373</v>
      </c>
      <c r="O3">
        <v>17.844232665133099</v>
      </c>
      <c r="P3">
        <v>22.605247101891401</v>
      </c>
      <c r="Q3">
        <v>27.8884462151394</v>
      </c>
      <c r="R3">
        <v>32.728727660709502</v>
      </c>
    </row>
    <row r="4" spans="2:36" x14ac:dyDescent="0.25">
      <c r="B4" s="1" t="s">
        <v>2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1.6068559185859701</v>
      </c>
      <c r="K4">
        <v>3.5731300619342501</v>
      </c>
      <c r="L4">
        <v>5.96310596310596</v>
      </c>
      <c r="M4">
        <v>12.3634945397816</v>
      </c>
      <c r="N4">
        <v>18.698605648909499</v>
      </c>
      <c r="O4">
        <v>24.892703862660898</v>
      </c>
      <c r="P4">
        <v>30.226854690374001</v>
      </c>
      <c r="Q4">
        <v>35.783752860411902</v>
      </c>
      <c r="R4">
        <v>43.842232358465303</v>
      </c>
      <c r="T4" s="1" t="s">
        <v>57</v>
      </c>
      <c r="U4">
        <v>0</v>
      </c>
      <c r="V4">
        <v>0</v>
      </c>
      <c r="W4">
        <v>0</v>
      </c>
      <c r="X4">
        <v>0</v>
      </c>
      <c r="Y4">
        <v>0.28279104769379798</v>
      </c>
      <c r="Z4">
        <v>1.28605514055165</v>
      </c>
      <c r="AA4">
        <v>2.99956335980972</v>
      </c>
      <c r="AB4">
        <v>7.0420405246183799</v>
      </c>
      <c r="AC4">
        <v>11.1010044939077</v>
      </c>
      <c r="AD4">
        <v>16.101385280266001</v>
      </c>
      <c r="AE4">
        <v>22.1000440602898</v>
      </c>
      <c r="AF4">
        <v>27.756408198650298</v>
      </c>
      <c r="AG4">
        <v>33.632020133303598</v>
      </c>
      <c r="AH4">
        <v>39.116121651231303</v>
      </c>
      <c r="AI4">
        <v>44.936497446318299</v>
      </c>
      <c r="AJ4">
        <v>50.897695044735897</v>
      </c>
    </row>
    <row r="5" spans="2:36" x14ac:dyDescent="0.25">
      <c r="B5" s="1" t="s">
        <v>3</v>
      </c>
      <c r="C5">
        <v>0</v>
      </c>
      <c r="D5">
        <v>0</v>
      </c>
      <c r="E5">
        <v>0</v>
      </c>
      <c r="F5">
        <v>0</v>
      </c>
      <c r="G5">
        <v>2.6563838903170498</v>
      </c>
      <c r="H5">
        <v>8.0829756795421996</v>
      </c>
      <c r="I5">
        <v>13.6112814224402</v>
      </c>
      <c r="J5">
        <v>18.230563002680999</v>
      </c>
      <c r="K5">
        <v>22.047619047619001</v>
      </c>
      <c r="L5">
        <v>26.126126126126099</v>
      </c>
      <c r="M5">
        <v>32.346063912704601</v>
      </c>
      <c r="N5">
        <v>37.455325232308802</v>
      </c>
      <c r="O5">
        <v>43.492586490939097</v>
      </c>
      <c r="P5">
        <v>49.342708651788399</v>
      </c>
      <c r="Q5">
        <v>55.634807417974301</v>
      </c>
      <c r="R5">
        <v>60.604439689756603</v>
      </c>
      <c r="T5" s="1" t="s">
        <v>56</v>
      </c>
      <c r="U5">
        <v>0</v>
      </c>
      <c r="V5">
        <v>0</v>
      </c>
      <c r="W5">
        <v>0</v>
      </c>
      <c r="X5">
        <v>0</v>
      </c>
      <c r="Y5">
        <v>0</v>
      </c>
      <c r="Z5">
        <v>0.14279087821488201</v>
      </c>
      <c r="AA5">
        <v>0.97207175409558499</v>
      </c>
      <c r="AB5">
        <v>4.1982673618409896</v>
      </c>
      <c r="AC5">
        <v>7.7395237673614901</v>
      </c>
      <c r="AD5">
        <v>13.120069753964501</v>
      </c>
      <c r="AE5">
        <v>18.5651607119642</v>
      </c>
      <c r="AF5">
        <v>24.782246607049899</v>
      </c>
      <c r="AG5">
        <v>30.7514658256678</v>
      </c>
      <c r="AH5">
        <v>36.6149914331397</v>
      </c>
      <c r="AI5">
        <v>42.4609210747658</v>
      </c>
      <c r="AJ5">
        <v>48.636187814508403</v>
      </c>
    </row>
    <row r="6" spans="2:36" x14ac:dyDescent="0.25">
      <c r="B6" s="1" t="s">
        <v>46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0.10723860589812299</v>
      </c>
      <c r="K6">
        <v>0.52405907575035704</v>
      </c>
      <c r="L6">
        <v>6.6495066495066499</v>
      </c>
      <c r="M6">
        <v>13.0943102104443</v>
      </c>
      <c r="N6">
        <v>19.6071428571429</v>
      </c>
      <c r="O6">
        <v>27.719182597231399</v>
      </c>
      <c r="P6">
        <v>35.598408325681099</v>
      </c>
      <c r="Q6">
        <v>45.070020005715897</v>
      </c>
      <c r="R6">
        <v>53.685339051192699</v>
      </c>
      <c r="T6" s="1" t="s">
        <v>58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1.1073970362477401</v>
      </c>
      <c r="AD6">
        <v>4.0147000506043096</v>
      </c>
      <c r="AE6">
        <v>8.1420857784001193</v>
      </c>
      <c r="AF6">
        <v>12.8842691455236</v>
      </c>
      <c r="AG6">
        <v>18.639927924540402</v>
      </c>
      <c r="AH6">
        <v>24.0152827239678</v>
      </c>
      <c r="AI6">
        <v>29.682797795835601</v>
      </c>
      <c r="AJ6">
        <v>35.283169527636502</v>
      </c>
    </row>
    <row r="7" spans="2:36" x14ac:dyDescent="0.25">
      <c r="B7" s="1" t="s">
        <v>63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J7">
        <v>1.54419595314164</v>
      </c>
      <c r="K7">
        <v>5.7792515395547097</v>
      </c>
      <c r="L7">
        <v>11.381074168797999</v>
      </c>
      <c r="M7">
        <v>17.713178294573598</v>
      </c>
      <c r="N7">
        <v>23.481349911190101</v>
      </c>
      <c r="O7">
        <v>28.337159724499799</v>
      </c>
      <c r="P7">
        <v>32.561681388973497</v>
      </c>
      <c r="Q7">
        <v>38.022165387894297</v>
      </c>
      <c r="R7">
        <v>43.911537436717303</v>
      </c>
    </row>
    <row r="8" spans="2:36" x14ac:dyDescent="0.25">
      <c r="B8" s="1" t="s">
        <v>65</v>
      </c>
      <c r="C8">
        <v>0</v>
      </c>
      <c r="D8">
        <v>0</v>
      </c>
      <c r="E8">
        <v>0</v>
      </c>
      <c r="F8">
        <v>0</v>
      </c>
      <c r="G8">
        <v>0</v>
      </c>
      <c r="H8">
        <v>0</v>
      </c>
      <c r="I8">
        <v>1.4032946918853</v>
      </c>
      <c r="J8">
        <v>10.363247863247899</v>
      </c>
      <c r="K8">
        <v>19.515669515669501</v>
      </c>
      <c r="L8">
        <v>26.903336184773298</v>
      </c>
      <c r="M8">
        <v>32.763311309755203</v>
      </c>
      <c r="N8">
        <v>38.6177413608835</v>
      </c>
      <c r="O8">
        <v>43.275238408418303</v>
      </c>
      <c r="P8">
        <v>48.0610687022901</v>
      </c>
      <c r="Q8">
        <v>52.493587916785401</v>
      </c>
      <c r="R8">
        <v>56.772642265562403</v>
      </c>
    </row>
    <row r="9" spans="2:36" x14ac:dyDescent="0.25">
      <c r="B9" s="1" t="s">
        <v>64</v>
      </c>
      <c r="C9">
        <v>0</v>
      </c>
      <c r="D9">
        <v>0</v>
      </c>
      <c r="E9">
        <v>0</v>
      </c>
      <c r="F9">
        <v>0</v>
      </c>
      <c r="G9">
        <v>0</v>
      </c>
      <c r="H9">
        <v>0</v>
      </c>
      <c r="I9">
        <v>0.36607687614398998</v>
      </c>
      <c r="J9">
        <v>5.7158119658119704</v>
      </c>
      <c r="K9">
        <v>10.361216730038</v>
      </c>
      <c r="L9">
        <v>16.516902011125399</v>
      </c>
      <c r="M9">
        <v>23.451499805220099</v>
      </c>
      <c r="N9">
        <v>29.254370317516901</v>
      </c>
      <c r="O9">
        <v>36.417517286796198</v>
      </c>
      <c r="P9">
        <v>43.149847094801203</v>
      </c>
      <c r="Q9">
        <v>50.984870111333102</v>
      </c>
      <c r="R9">
        <v>60.005350454788697</v>
      </c>
    </row>
    <row r="10" spans="2:36" x14ac:dyDescent="0.25">
      <c r="B10" s="1" t="s">
        <v>66</v>
      </c>
      <c r="C10">
        <v>0</v>
      </c>
      <c r="D10">
        <v>0</v>
      </c>
      <c r="E10">
        <v>0</v>
      </c>
      <c r="F10">
        <v>0</v>
      </c>
      <c r="G10">
        <v>0.17152658662092601</v>
      </c>
      <c r="H10">
        <v>2.0714285714285698</v>
      </c>
      <c r="I10">
        <v>6.5563725490196099</v>
      </c>
      <c r="J10">
        <v>13.029490616622001</v>
      </c>
      <c r="K10">
        <v>17.683508102955201</v>
      </c>
      <c r="L10">
        <v>22.713610991842</v>
      </c>
      <c r="M10">
        <v>28.7051482059282</v>
      </c>
      <c r="N10">
        <v>34.036467643904203</v>
      </c>
      <c r="O10">
        <v>39.749092109607098</v>
      </c>
      <c r="P10">
        <v>44.975490196078397</v>
      </c>
      <c r="Q10">
        <v>49.557016290368701</v>
      </c>
      <c r="R10">
        <v>55.195500803427997</v>
      </c>
    </row>
    <row r="11" spans="2:36" x14ac:dyDescent="0.25">
      <c r="B11" s="1" t="s">
        <v>67</v>
      </c>
      <c r="C11">
        <v>0</v>
      </c>
      <c r="D11">
        <v>0</v>
      </c>
      <c r="E11">
        <v>0</v>
      </c>
      <c r="F11">
        <v>0</v>
      </c>
      <c r="G11">
        <v>0</v>
      </c>
      <c r="H11">
        <v>0.56939501779359403</v>
      </c>
      <c r="I11">
        <v>2.8083028083028099</v>
      </c>
      <c r="J11">
        <v>8.65847140566542</v>
      </c>
      <c r="K11">
        <v>13.1528964862298</v>
      </c>
      <c r="L11">
        <v>19.700854700854698</v>
      </c>
      <c r="M11">
        <v>25.126213592233</v>
      </c>
      <c r="N11">
        <v>30.128205128205099</v>
      </c>
      <c r="O11">
        <v>35.756578947368403</v>
      </c>
      <c r="P11">
        <v>41.246562786434502</v>
      </c>
      <c r="Q11">
        <v>46.239316239316203</v>
      </c>
      <c r="R11">
        <v>50.921720545017401</v>
      </c>
    </row>
    <row r="12" spans="2:36" x14ac:dyDescent="0.25">
      <c r="B12" s="1" t="s">
        <v>68</v>
      </c>
      <c r="C12">
        <v>0</v>
      </c>
      <c r="D12">
        <v>0</v>
      </c>
      <c r="E12">
        <v>0</v>
      </c>
      <c r="F12">
        <v>0</v>
      </c>
      <c r="G12">
        <v>0</v>
      </c>
      <c r="H12">
        <v>2.1367521367521398</v>
      </c>
      <c r="I12">
        <v>5.2503052503052503</v>
      </c>
      <c r="J12">
        <v>11.164529914529901</v>
      </c>
      <c r="K12">
        <v>16.951566951566999</v>
      </c>
      <c r="L12">
        <v>22.241231822070102</v>
      </c>
      <c r="M12">
        <v>28.7602020987175</v>
      </c>
      <c r="N12">
        <v>33.962936564504602</v>
      </c>
      <c r="O12">
        <v>38.835909240381497</v>
      </c>
      <c r="P12">
        <v>43.3933475740006</v>
      </c>
      <c r="Q12">
        <v>47.690992018244003</v>
      </c>
      <c r="R12">
        <v>51.309460181721001</v>
      </c>
    </row>
    <row r="13" spans="2:36" x14ac:dyDescent="0.25">
      <c r="B13" s="1" t="s">
        <v>4</v>
      </c>
      <c r="C13">
        <v>0</v>
      </c>
      <c r="D13">
        <v>0</v>
      </c>
      <c r="E13">
        <v>0</v>
      </c>
      <c r="F13">
        <v>0</v>
      </c>
      <c r="G13">
        <v>0.28279104769379798</v>
      </c>
      <c r="H13">
        <v>1.28605514055165</v>
      </c>
      <c r="I13">
        <v>2.99956335980972</v>
      </c>
      <c r="J13">
        <v>7.0420405246183799</v>
      </c>
      <c r="K13">
        <v>11.1010044939077</v>
      </c>
      <c r="L13">
        <v>16.101385280266001</v>
      </c>
      <c r="M13">
        <v>22.1000440602898</v>
      </c>
      <c r="N13">
        <v>27.756408198650298</v>
      </c>
      <c r="O13">
        <v>33.632020133303598</v>
      </c>
      <c r="P13">
        <v>39.116121651231303</v>
      </c>
      <c r="Q13">
        <v>44.936497446318299</v>
      </c>
      <c r="R13">
        <v>50.897695044735897</v>
      </c>
    </row>
    <row r="16" spans="2:36" x14ac:dyDescent="0.25">
      <c r="C16" s="111" t="s">
        <v>56</v>
      </c>
      <c r="D16" s="112"/>
      <c r="E16" s="112"/>
      <c r="F16" s="112"/>
      <c r="G16" s="112"/>
      <c r="H16" s="112"/>
      <c r="I16" s="112"/>
      <c r="J16" s="112"/>
      <c r="K16" s="112"/>
      <c r="L16" s="112"/>
      <c r="M16" s="112"/>
      <c r="N16" s="112"/>
      <c r="O16" s="112"/>
      <c r="P16" s="112"/>
      <c r="Q16" s="112"/>
      <c r="R16" s="113"/>
    </row>
    <row r="17" spans="2:18" x14ac:dyDescent="0.25">
      <c r="B17" s="1" t="s">
        <v>113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1.9210245464247599</v>
      </c>
      <c r="K17">
        <v>6.12244897959184</v>
      </c>
      <c r="L17">
        <v>10.034158838599501</v>
      </c>
      <c r="M17">
        <v>15.4114906832298</v>
      </c>
      <c r="N17">
        <v>20.412517780938799</v>
      </c>
      <c r="O17">
        <v>24.893267651888301</v>
      </c>
      <c r="P17">
        <v>29.490698383653601</v>
      </c>
      <c r="Q17">
        <v>34.850640113798001</v>
      </c>
      <c r="R17">
        <v>40.384102427313998</v>
      </c>
    </row>
    <row r="18" spans="2:18" x14ac:dyDescent="0.25">
      <c r="B18" s="1" t="s">
        <v>2</v>
      </c>
      <c r="C18">
        <v>0</v>
      </c>
      <c r="D18">
        <v>0</v>
      </c>
      <c r="E18">
        <v>0</v>
      </c>
      <c r="F18">
        <v>0</v>
      </c>
      <c r="G18">
        <v>0</v>
      </c>
      <c r="H18">
        <v>0</v>
      </c>
      <c r="I18">
        <v>0.36809815950920199</v>
      </c>
      <c r="J18">
        <v>2.0911528150134102</v>
      </c>
      <c r="K18">
        <v>3.4318398474737801</v>
      </c>
      <c r="L18">
        <v>8.9661089661089708</v>
      </c>
      <c r="M18">
        <v>15.1326053042122</v>
      </c>
      <c r="N18">
        <v>22.202359671076199</v>
      </c>
      <c r="O18">
        <v>28.514851485148501</v>
      </c>
      <c r="P18">
        <v>34.538768004903503</v>
      </c>
      <c r="Q18">
        <v>40.732265446224297</v>
      </c>
      <c r="R18">
        <v>48.564529111886202</v>
      </c>
    </row>
    <row r="19" spans="2:18" x14ac:dyDescent="0.25">
      <c r="B19" s="1" t="s">
        <v>3</v>
      </c>
      <c r="C19">
        <v>0</v>
      </c>
      <c r="D19">
        <v>0</v>
      </c>
      <c r="E19">
        <v>0</v>
      </c>
      <c r="F19">
        <v>0</v>
      </c>
      <c r="G19">
        <v>0</v>
      </c>
      <c r="H19">
        <v>0.64239828693790202</v>
      </c>
      <c r="I19">
        <v>2.75061124694377</v>
      </c>
      <c r="J19">
        <v>9.5289079229122091</v>
      </c>
      <c r="K19">
        <v>14.890580399619401</v>
      </c>
      <c r="L19">
        <v>20.847602739726</v>
      </c>
      <c r="M19">
        <v>25.953307392996098</v>
      </c>
      <c r="N19">
        <v>32.7266238401142</v>
      </c>
      <c r="O19">
        <v>39.683586025049401</v>
      </c>
      <c r="P19">
        <v>47.001223990208103</v>
      </c>
      <c r="Q19">
        <v>53.1811697574893</v>
      </c>
      <c r="R19">
        <v>58.839261834715202</v>
      </c>
    </row>
    <row r="20" spans="2:18" x14ac:dyDescent="0.25">
      <c r="B20" s="1" t="s">
        <v>46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1.77587262706675</v>
      </c>
      <c r="J20">
        <v>4.6598821638993</v>
      </c>
      <c r="K20">
        <v>6.9556931872320202</v>
      </c>
      <c r="L20">
        <v>10.582690659811499</v>
      </c>
      <c r="M20">
        <v>13.629283489096601</v>
      </c>
      <c r="N20">
        <v>19.8429693076374</v>
      </c>
      <c r="O20">
        <v>26.194398682042799</v>
      </c>
      <c r="P20">
        <v>32.017141108050197</v>
      </c>
      <c r="Q20">
        <v>38.210917404972903</v>
      </c>
      <c r="R20">
        <v>44.813722862503397</v>
      </c>
    </row>
    <row r="21" spans="2:18" x14ac:dyDescent="0.25">
      <c r="B21" s="1" t="s">
        <v>63</v>
      </c>
      <c r="C21">
        <v>0</v>
      </c>
      <c r="D21">
        <v>0</v>
      </c>
      <c r="E21">
        <v>0</v>
      </c>
      <c r="F21">
        <v>0</v>
      </c>
      <c r="G21">
        <v>0</v>
      </c>
      <c r="H21">
        <v>0</v>
      </c>
      <c r="I21">
        <v>1.7650639074863099</v>
      </c>
      <c r="J21">
        <v>6.23667377398721</v>
      </c>
      <c r="K21">
        <v>11.853959222380301</v>
      </c>
      <c r="L21">
        <v>17.953091684435002</v>
      </c>
      <c r="M21">
        <v>23.7117396358001</v>
      </c>
      <c r="N21">
        <v>29.083806818181799</v>
      </c>
      <c r="O21">
        <v>34.185512946574903</v>
      </c>
      <c r="P21">
        <v>39.086757990867603</v>
      </c>
      <c r="Q21">
        <v>45.154873543620397</v>
      </c>
      <c r="R21">
        <v>51.3722355448974</v>
      </c>
    </row>
    <row r="22" spans="2:18" x14ac:dyDescent="0.25">
      <c r="B22" s="1" t="s">
        <v>65</v>
      </c>
      <c r="C22">
        <v>0</v>
      </c>
      <c r="D22">
        <v>0</v>
      </c>
      <c r="E22">
        <v>0</v>
      </c>
      <c r="F22">
        <v>0</v>
      </c>
      <c r="G22">
        <v>0</v>
      </c>
      <c r="H22">
        <v>0</v>
      </c>
      <c r="I22">
        <v>0.30487804878048802</v>
      </c>
      <c r="J22">
        <v>4.2689434364994696</v>
      </c>
      <c r="K22">
        <v>10.4413858566682</v>
      </c>
      <c r="L22">
        <v>16.915847928235799</v>
      </c>
      <c r="M22">
        <v>22.464049747376599</v>
      </c>
      <c r="N22">
        <v>28.2151763448522</v>
      </c>
      <c r="O22">
        <v>33.311410720157802</v>
      </c>
      <c r="P22">
        <v>38.186813186813197</v>
      </c>
      <c r="Q22">
        <v>43.003704759190697</v>
      </c>
      <c r="R22">
        <v>48.169917178733598</v>
      </c>
    </row>
    <row r="23" spans="2:18" x14ac:dyDescent="0.25">
      <c r="B23" s="1" t="s">
        <v>64</v>
      </c>
      <c r="C23">
        <v>0</v>
      </c>
      <c r="D23">
        <v>0</v>
      </c>
      <c r="E23">
        <v>0</v>
      </c>
      <c r="F23">
        <v>0</v>
      </c>
      <c r="G23">
        <v>0</v>
      </c>
      <c r="H23">
        <v>0</v>
      </c>
      <c r="I23">
        <v>0</v>
      </c>
      <c r="J23">
        <v>1.1223944414751501</v>
      </c>
      <c r="K23">
        <v>2.6153114598193099</v>
      </c>
      <c r="L23">
        <v>6.2473256311510497</v>
      </c>
      <c r="M23">
        <v>12.495134293499399</v>
      </c>
      <c r="N23">
        <v>17.659650374598598</v>
      </c>
      <c r="O23">
        <v>23.304805793285102</v>
      </c>
      <c r="P23">
        <v>29.379394680525799</v>
      </c>
      <c r="Q23">
        <v>34.855837853268604</v>
      </c>
      <c r="R23">
        <v>41.706795077581603</v>
      </c>
    </row>
    <row r="24" spans="2:18" x14ac:dyDescent="0.25">
      <c r="B24" s="1" t="s">
        <v>66</v>
      </c>
      <c r="C24">
        <v>0</v>
      </c>
      <c r="D24">
        <v>0</v>
      </c>
      <c r="E24">
        <v>0</v>
      </c>
      <c r="F24">
        <v>0</v>
      </c>
      <c r="G24">
        <v>0</v>
      </c>
      <c r="H24">
        <v>0.64285714285714302</v>
      </c>
      <c r="I24">
        <v>1.5941140404659699</v>
      </c>
      <c r="J24">
        <v>6.0589812332439701</v>
      </c>
      <c r="K24">
        <v>10.0095328884652</v>
      </c>
      <c r="L24">
        <v>14.0222984562607</v>
      </c>
      <c r="M24">
        <v>18.245614035087701</v>
      </c>
      <c r="N24">
        <v>26.609442060085801</v>
      </c>
      <c r="O24">
        <v>34.411085450346398</v>
      </c>
      <c r="P24">
        <v>41.488058787507697</v>
      </c>
      <c r="Q24">
        <v>48.813946841954802</v>
      </c>
      <c r="R24">
        <v>56.025709694697397</v>
      </c>
    </row>
    <row r="25" spans="2:18" x14ac:dyDescent="0.25">
      <c r="B25" s="1" t="s">
        <v>67</v>
      </c>
      <c r="C25">
        <v>0</v>
      </c>
      <c r="D25">
        <v>0</v>
      </c>
      <c r="E25">
        <v>0</v>
      </c>
      <c r="F25">
        <v>0</v>
      </c>
      <c r="G25">
        <v>0</v>
      </c>
      <c r="H25">
        <v>0</v>
      </c>
      <c r="I25">
        <v>0</v>
      </c>
      <c r="J25">
        <v>2.8861571352218101</v>
      </c>
      <c r="K25">
        <v>5.1781472684085497</v>
      </c>
      <c r="L25">
        <v>12.5694741342454</v>
      </c>
      <c r="M25">
        <v>19.1142191142191</v>
      </c>
      <c r="N25">
        <v>25.169099323602701</v>
      </c>
      <c r="O25">
        <v>31.722550953320201</v>
      </c>
      <c r="P25">
        <v>38.114128776319802</v>
      </c>
      <c r="Q25">
        <v>44.716604955853001</v>
      </c>
      <c r="R25">
        <v>50.868287469943901</v>
      </c>
    </row>
    <row r="26" spans="2:18" x14ac:dyDescent="0.25">
      <c r="B26" s="1" t="s">
        <v>68</v>
      </c>
      <c r="C26">
        <v>0</v>
      </c>
      <c r="D26">
        <v>0</v>
      </c>
      <c r="E26">
        <v>0</v>
      </c>
      <c r="F26">
        <v>0</v>
      </c>
      <c r="G26">
        <v>0</v>
      </c>
      <c r="H26">
        <v>0.14265335235377999</v>
      </c>
      <c r="I26">
        <v>1.1620795107033599</v>
      </c>
      <c r="J26">
        <v>3.2085561497326198</v>
      </c>
      <c r="K26">
        <v>5.8963385639562498</v>
      </c>
      <c r="L26">
        <v>13.0620985010707</v>
      </c>
      <c r="M26">
        <v>19.494163424124501</v>
      </c>
      <c r="N26">
        <v>25.9008205494113</v>
      </c>
      <c r="O26">
        <v>31.293188548864801</v>
      </c>
      <c r="P26">
        <v>36.846929422548101</v>
      </c>
      <c r="Q26">
        <v>41.089250071286003</v>
      </c>
      <c r="R26">
        <v>45.6173169428113</v>
      </c>
    </row>
    <row r="27" spans="2:18" x14ac:dyDescent="0.25">
      <c r="B27" s="1" t="s">
        <v>4</v>
      </c>
      <c r="C27">
        <v>0</v>
      </c>
      <c r="D27">
        <v>0</v>
      </c>
      <c r="E27">
        <v>0</v>
      </c>
      <c r="F27">
        <v>0</v>
      </c>
      <c r="G27">
        <v>0</v>
      </c>
      <c r="H27">
        <v>0.14279087821488201</v>
      </c>
      <c r="I27">
        <v>0.97207175409558499</v>
      </c>
      <c r="J27">
        <v>4.1982673618409896</v>
      </c>
      <c r="K27">
        <v>7.7395237673614901</v>
      </c>
      <c r="L27">
        <v>13.120069753964501</v>
      </c>
      <c r="M27">
        <v>18.5651607119642</v>
      </c>
      <c r="N27">
        <v>24.782246607049899</v>
      </c>
      <c r="O27">
        <v>30.7514658256678</v>
      </c>
      <c r="P27">
        <v>36.6149914331397</v>
      </c>
      <c r="Q27">
        <v>42.4609210747658</v>
      </c>
      <c r="R27">
        <v>48.636187814508403</v>
      </c>
    </row>
    <row r="30" spans="2:18" x14ac:dyDescent="0.25">
      <c r="C30" s="111" t="s">
        <v>58</v>
      </c>
      <c r="D30" s="112"/>
      <c r="E30" s="112"/>
      <c r="F30" s="112"/>
      <c r="G30" s="112"/>
      <c r="H30" s="112"/>
      <c r="I30" s="112"/>
      <c r="J30" s="112"/>
      <c r="K30" s="112"/>
      <c r="L30" s="112"/>
      <c r="M30" s="112"/>
      <c r="N30" s="112"/>
      <c r="O30" s="112"/>
      <c r="P30" s="112"/>
      <c r="Q30" s="112"/>
      <c r="R30" s="113"/>
    </row>
    <row r="31" spans="2:18" x14ac:dyDescent="0.25">
      <c r="B31" s="1" t="s">
        <v>113</v>
      </c>
      <c r="C31">
        <v>0</v>
      </c>
      <c r="D31">
        <v>0</v>
      </c>
      <c r="E31">
        <v>0</v>
      </c>
      <c r="F31">
        <v>0</v>
      </c>
      <c r="G31">
        <v>0</v>
      </c>
      <c r="H31">
        <v>0</v>
      </c>
      <c r="I31">
        <v>0</v>
      </c>
      <c r="J31">
        <v>0</v>
      </c>
      <c r="K31">
        <v>0</v>
      </c>
      <c r="L31">
        <v>0</v>
      </c>
      <c r="M31">
        <v>0.89181853431562597</v>
      </c>
      <c r="N31">
        <v>3.8379530916844402</v>
      </c>
      <c r="O31">
        <v>8.5686145764937596</v>
      </c>
      <c r="P31">
        <v>13.026235509457001</v>
      </c>
      <c r="Q31">
        <v>17.648733276401899</v>
      </c>
      <c r="R31">
        <v>21.792477994131801</v>
      </c>
    </row>
    <row r="32" spans="2:18" x14ac:dyDescent="0.25">
      <c r="B32" s="1" t="s">
        <v>2</v>
      </c>
      <c r="C32">
        <v>0</v>
      </c>
      <c r="D32">
        <v>0</v>
      </c>
      <c r="E32">
        <v>0</v>
      </c>
      <c r="F32">
        <v>0</v>
      </c>
      <c r="G32">
        <v>0</v>
      </c>
      <c r="H32">
        <v>0</v>
      </c>
      <c r="I32">
        <v>0</v>
      </c>
      <c r="J32">
        <v>0</v>
      </c>
      <c r="K32">
        <v>0</v>
      </c>
      <c r="L32">
        <v>0</v>
      </c>
      <c r="M32">
        <v>4.9551307062036702</v>
      </c>
      <c r="N32">
        <v>9.9392205934930296</v>
      </c>
      <c r="O32">
        <v>14.7194719471947</v>
      </c>
      <c r="P32">
        <v>20.1348452344468</v>
      </c>
      <c r="Q32">
        <v>25.2646638054363</v>
      </c>
      <c r="R32">
        <v>31.499865843842201</v>
      </c>
    </row>
    <row r="33" spans="2:18" x14ac:dyDescent="0.25">
      <c r="B33" s="1" t="s">
        <v>3</v>
      </c>
      <c r="C33">
        <v>0</v>
      </c>
      <c r="D33">
        <v>0</v>
      </c>
      <c r="E33">
        <v>0</v>
      </c>
      <c r="F33">
        <v>0</v>
      </c>
      <c r="G33">
        <v>0</v>
      </c>
      <c r="H33">
        <v>0</v>
      </c>
      <c r="I33">
        <v>0</v>
      </c>
      <c r="J33">
        <v>0</v>
      </c>
      <c r="K33">
        <v>4.13105413105413</v>
      </c>
      <c r="L33">
        <v>8.91638225255973</v>
      </c>
      <c r="M33">
        <v>15.324776351614201</v>
      </c>
      <c r="N33">
        <v>21.324314702741201</v>
      </c>
      <c r="O33">
        <v>27.443237907206299</v>
      </c>
      <c r="P33">
        <v>33.302780323861903</v>
      </c>
      <c r="Q33">
        <v>41.300627495721599</v>
      </c>
      <c r="R33">
        <v>48.6761166087189</v>
      </c>
    </row>
    <row r="34" spans="2:18" x14ac:dyDescent="0.25">
      <c r="B34" s="1" t="s">
        <v>46</v>
      </c>
      <c r="C34">
        <v>0</v>
      </c>
      <c r="D34">
        <v>0</v>
      </c>
      <c r="E34">
        <v>0</v>
      </c>
      <c r="F34">
        <v>0</v>
      </c>
      <c r="G34">
        <v>0</v>
      </c>
      <c r="H34">
        <v>0</v>
      </c>
      <c r="I34">
        <v>0</v>
      </c>
      <c r="J34">
        <v>0</v>
      </c>
      <c r="K34">
        <v>0.238208670795617</v>
      </c>
      <c r="L34">
        <v>1.4567266495287099</v>
      </c>
      <c r="M34">
        <v>2.45614035087719</v>
      </c>
      <c r="N34">
        <v>4.53571428571429</v>
      </c>
      <c r="O34">
        <v>11.9063324538259</v>
      </c>
      <c r="P34">
        <v>18.462951622780199</v>
      </c>
      <c r="Q34">
        <v>25.128644939965699</v>
      </c>
      <c r="R34">
        <v>32.296971321361603</v>
      </c>
    </row>
    <row r="35" spans="2:18" x14ac:dyDescent="0.25">
      <c r="B35" s="1" t="s">
        <v>63</v>
      </c>
      <c r="C35">
        <v>0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4.3798449612403099</v>
      </c>
      <c r="N35">
        <v>8.8099467140319696</v>
      </c>
      <c r="O35">
        <v>13.9954113405441</v>
      </c>
      <c r="P35">
        <v>18.508371385083699</v>
      </c>
      <c r="Q35">
        <v>23.5009946007388</v>
      </c>
      <c r="R35">
        <v>29.1500133226752</v>
      </c>
    </row>
    <row r="36" spans="2:18" x14ac:dyDescent="0.25">
      <c r="B36" s="1" t="s">
        <v>65</v>
      </c>
      <c r="C36">
        <v>0</v>
      </c>
      <c r="D36">
        <v>0</v>
      </c>
      <c r="E36">
        <v>0</v>
      </c>
      <c r="F36">
        <v>0</v>
      </c>
      <c r="G36">
        <v>0</v>
      </c>
      <c r="H36">
        <v>0</v>
      </c>
      <c r="I36">
        <v>0</v>
      </c>
      <c r="J36">
        <v>0</v>
      </c>
      <c r="K36">
        <v>5.3257251545411304</v>
      </c>
      <c r="L36">
        <v>13.6869118905047</v>
      </c>
      <c r="M36">
        <v>20.8868144690782</v>
      </c>
      <c r="N36">
        <v>26.870990734141099</v>
      </c>
      <c r="O36">
        <v>32.532894736842103</v>
      </c>
      <c r="P36">
        <v>37.385461209529602</v>
      </c>
      <c r="Q36">
        <v>41.965811965812001</v>
      </c>
      <c r="R36">
        <v>46.353192626235597</v>
      </c>
    </row>
    <row r="37" spans="2:18" x14ac:dyDescent="0.25">
      <c r="B37" s="1" t="s">
        <v>64</v>
      </c>
      <c r="C37">
        <v>0</v>
      </c>
      <c r="D37">
        <v>0</v>
      </c>
      <c r="E37">
        <v>0</v>
      </c>
      <c r="F37">
        <v>0</v>
      </c>
      <c r="G37">
        <v>0</v>
      </c>
      <c r="H37">
        <v>0</v>
      </c>
      <c r="I37">
        <v>0</v>
      </c>
      <c r="J37">
        <v>0</v>
      </c>
      <c r="K37">
        <v>0</v>
      </c>
      <c r="L37">
        <v>1.4114627887083</v>
      </c>
      <c r="M37">
        <v>3.2672112018669801</v>
      </c>
      <c r="N37">
        <v>5.8131241084165497</v>
      </c>
      <c r="O37">
        <v>13.787430075682799</v>
      </c>
      <c r="P37">
        <v>20.403793208932399</v>
      </c>
      <c r="Q37">
        <v>28.298115362649899</v>
      </c>
      <c r="R37">
        <v>35.767790262172298</v>
      </c>
    </row>
    <row r="38" spans="2:18" x14ac:dyDescent="0.25">
      <c r="B38" s="1" t="s">
        <v>66</v>
      </c>
      <c r="C38">
        <v>0</v>
      </c>
      <c r="D38">
        <v>0</v>
      </c>
      <c r="E38">
        <v>0</v>
      </c>
      <c r="F38">
        <v>0</v>
      </c>
      <c r="G38">
        <v>0</v>
      </c>
      <c r="H38">
        <v>0</v>
      </c>
      <c r="I38">
        <v>0</v>
      </c>
      <c r="J38">
        <v>0</v>
      </c>
      <c r="K38">
        <v>1.3789824060865401</v>
      </c>
      <c r="L38">
        <v>5.4888507718696404</v>
      </c>
      <c r="M38">
        <v>10.0506427736658</v>
      </c>
      <c r="N38">
        <v>15.1374509103891</v>
      </c>
      <c r="O38">
        <v>18.873517786561301</v>
      </c>
      <c r="P38">
        <v>22.9638701775873</v>
      </c>
      <c r="Q38">
        <v>26.4361246070306</v>
      </c>
      <c r="R38">
        <v>29.807177289769701</v>
      </c>
    </row>
    <row r="39" spans="2:18" x14ac:dyDescent="0.25">
      <c r="B39" s="1" t="s">
        <v>67</v>
      </c>
      <c r="C39">
        <v>0</v>
      </c>
      <c r="D39">
        <v>0</v>
      </c>
      <c r="E39">
        <v>0</v>
      </c>
      <c r="F39">
        <v>0</v>
      </c>
      <c r="G39">
        <v>0</v>
      </c>
      <c r="H39">
        <v>0</v>
      </c>
      <c r="I39">
        <v>0</v>
      </c>
      <c r="J39">
        <v>0</v>
      </c>
      <c r="K39">
        <v>0</v>
      </c>
      <c r="L39">
        <v>2.9927319367251002</v>
      </c>
      <c r="M39">
        <v>7.50097162844928</v>
      </c>
      <c r="N39">
        <v>14.9982187388671</v>
      </c>
      <c r="O39">
        <v>21.25</v>
      </c>
      <c r="P39">
        <v>27.833791628475399</v>
      </c>
      <c r="Q39">
        <v>34.0935005701254</v>
      </c>
      <c r="R39">
        <v>39.5671920919049</v>
      </c>
    </row>
    <row r="40" spans="2:18" x14ac:dyDescent="0.25">
      <c r="B40" s="1" t="s">
        <v>68</v>
      </c>
      <c r="C40">
        <v>0</v>
      </c>
      <c r="D40">
        <v>0</v>
      </c>
      <c r="E40">
        <v>0</v>
      </c>
      <c r="F40">
        <v>0</v>
      </c>
      <c r="G40">
        <v>0</v>
      </c>
      <c r="H40">
        <v>0</v>
      </c>
      <c r="I40">
        <v>0</v>
      </c>
      <c r="J40">
        <v>0</v>
      </c>
      <c r="K40">
        <v>0</v>
      </c>
      <c r="L40">
        <v>6.1939342161469497</v>
      </c>
      <c r="M40">
        <v>11.707506806690001</v>
      </c>
      <c r="N40">
        <v>17.575757575757599</v>
      </c>
      <c r="O40">
        <v>23.322368421052602</v>
      </c>
      <c r="P40">
        <v>28.130726939523498</v>
      </c>
      <c r="Q40">
        <v>33.190761334473898</v>
      </c>
      <c r="R40">
        <v>37.920897915553198</v>
      </c>
    </row>
    <row r="41" spans="2:18" x14ac:dyDescent="0.25">
      <c r="B41" s="1" t="s">
        <v>4</v>
      </c>
      <c r="C41">
        <v>0</v>
      </c>
      <c r="D41">
        <v>0</v>
      </c>
      <c r="E41">
        <v>0</v>
      </c>
      <c r="F41">
        <v>0</v>
      </c>
      <c r="G41">
        <v>0</v>
      </c>
      <c r="H41">
        <v>0</v>
      </c>
      <c r="I41">
        <v>0</v>
      </c>
      <c r="J41">
        <v>0</v>
      </c>
      <c r="K41">
        <v>1.1073970362477401</v>
      </c>
      <c r="L41">
        <v>4.0147000506043096</v>
      </c>
      <c r="M41">
        <v>8.1420857784001193</v>
      </c>
      <c r="N41">
        <v>12.8842691455236</v>
      </c>
      <c r="O41">
        <v>18.639927924540402</v>
      </c>
      <c r="P41">
        <v>24.0152827239678</v>
      </c>
      <c r="Q41">
        <v>29.682797795835601</v>
      </c>
      <c r="R41">
        <v>35.283169527636502</v>
      </c>
    </row>
  </sheetData>
  <mergeCells count="3">
    <mergeCell ref="C2:R2"/>
    <mergeCell ref="C16:R16"/>
    <mergeCell ref="C30:R30"/>
  </mergeCells>
  <pageMargins left="0.7" right="0.7" top="0.75" bottom="0.75" header="0.3" footer="0.3"/>
  <pageSetup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K53"/>
  <sheetViews>
    <sheetView topLeftCell="I22" zoomScaleNormal="100" workbookViewId="0">
      <selection activeCell="V36" sqref="V36:AK37"/>
    </sheetView>
  </sheetViews>
  <sheetFormatPr defaultRowHeight="15" x14ac:dyDescent="0.25"/>
  <sheetData>
    <row r="2" spans="2:37" x14ac:dyDescent="0.25">
      <c r="C2" s="111" t="s">
        <v>59</v>
      </c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2"/>
      <c r="R2" s="113"/>
      <c r="U2" s="1" t="s">
        <v>59</v>
      </c>
      <c r="V2">
        <v>29.584323420382741</v>
      </c>
      <c r="W2">
        <v>22.803905536966816</v>
      </c>
      <c r="X2">
        <v>19.893437496135778</v>
      </c>
      <c r="Y2">
        <v>18.298121447077797</v>
      </c>
      <c r="Z2">
        <v>17.309437900754173</v>
      </c>
      <c r="AA2">
        <v>16.646441628627631</v>
      </c>
      <c r="AB2">
        <v>16.175270650802354</v>
      </c>
      <c r="AC2">
        <v>15.829466980022556</v>
      </c>
      <c r="AD2">
        <v>15.567828695545595</v>
      </c>
      <c r="AE2">
        <v>15.366653636811993</v>
      </c>
      <c r="AF2">
        <v>15.209327011817876</v>
      </c>
      <c r="AG2">
        <v>15.085872140234224</v>
      </c>
      <c r="AH2">
        <v>14.986325642800916</v>
      </c>
      <c r="AI2">
        <v>14.901765629913745</v>
      </c>
      <c r="AJ2">
        <v>14.82419485624086</v>
      </c>
      <c r="AK2">
        <v>14.746717610688032</v>
      </c>
    </row>
    <row r="3" spans="2:37" x14ac:dyDescent="0.25">
      <c r="B3" s="1" t="s">
        <v>113</v>
      </c>
      <c r="C3">
        <v>10.339423846359001</v>
      </c>
      <c r="D3">
        <v>5.2960789543878404</v>
      </c>
      <c r="E3">
        <v>3.5023149030217602</v>
      </c>
      <c r="F3">
        <v>2.7333589323453298</v>
      </c>
      <c r="G3">
        <v>2.3565380560579401</v>
      </c>
      <c r="H3">
        <v>2.1472326020205399</v>
      </c>
      <c r="I3">
        <v>2.0159105365160399</v>
      </c>
      <c r="J3">
        <v>1.9260645107537799</v>
      </c>
      <c r="K3">
        <v>1.8609741152419199</v>
      </c>
      <c r="L3">
        <v>1.80965340341174</v>
      </c>
      <c r="M3">
        <v>1.76769360718415</v>
      </c>
      <c r="N3">
        <v>1.73058603173301</v>
      </c>
      <c r="O3">
        <v>1.70031055900621</v>
      </c>
      <c r="P3">
        <v>1.6773361785365</v>
      </c>
      <c r="Q3">
        <v>1.6771138970392101</v>
      </c>
      <c r="R3">
        <v>1.7071218991731101</v>
      </c>
      <c r="U3" s="1" t="s">
        <v>57</v>
      </c>
      <c r="V3">
        <v>72.131538992332253</v>
      </c>
      <c r="W3">
        <v>46.762530031759688</v>
      </c>
      <c r="X3">
        <v>31.335837191886718</v>
      </c>
      <c r="Y3">
        <v>23.097872033055936</v>
      </c>
      <c r="Z3">
        <v>19.02695893218328</v>
      </c>
      <c r="AA3">
        <v>16.891252736496117</v>
      </c>
      <c r="AB3">
        <v>15.657131112418821</v>
      </c>
      <c r="AC3">
        <v>14.876169911312626</v>
      </c>
      <c r="AD3">
        <v>14.341517224591588</v>
      </c>
      <c r="AE3">
        <v>13.955608215268398</v>
      </c>
      <c r="AF3">
        <v>13.662831364954675</v>
      </c>
      <c r="AG3">
        <v>13.436150300706482</v>
      </c>
      <c r="AH3">
        <v>13.251192008912515</v>
      </c>
      <c r="AI3">
        <v>13.096114520795201</v>
      </c>
      <c r="AJ3">
        <v>12.976306166578814</v>
      </c>
      <c r="AK3">
        <v>12.910216698426263</v>
      </c>
    </row>
    <row r="4" spans="2:37" x14ac:dyDescent="0.25">
      <c r="B4" s="1" t="s">
        <v>2</v>
      </c>
      <c r="C4">
        <v>17.415146230211999</v>
      </c>
      <c r="D4">
        <v>13.137241749396299</v>
      </c>
      <c r="E4">
        <v>10.939284756027501</v>
      </c>
      <c r="F4">
        <v>9.6975147203212604</v>
      </c>
      <c r="G4">
        <v>8.9007082265735296</v>
      </c>
      <c r="H4">
        <v>8.3397652789925303</v>
      </c>
      <c r="I4">
        <v>7.9215341272626301</v>
      </c>
      <c r="J4">
        <v>7.5973789201586301</v>
      </c>
      <c r="K4">
        <v>7.3337120352145702</v>
      </c>
      <c r="L4">
        <v>7.1197584277809902</v>
      </c>
      <c r="M4">
        <v>6.9429190119423501</v>
      </c>
      <c r="N4">
        <v>6.7903950088012301</v>
      </c>
      <c r="O4">
        <v>6.6592241941047901</v>
      </c>
      <c r="P4">
        <v>6.5537519005455698</v>
      </c>
      <c r="Q4">
        <v>6.4160182452374599</v>
      </c>
      <c r="R4">
        <v>6.4663268044003201</v>
      </c>
      <c r="U4" s="1" t="s">
        <v>56</v>
      </c>
      <c r="V4">
        <v>69.608066227788328</v>
      </c>
      <c r="W4">
        <v>45.667359295043369</v>
      </c>
      <c r="X4">
        <v>28.31513240581598</v>
      </c>
      <c r="Y4">
        <v>20.756378546867005</v>
      </c>
      <c r="Z4">
        <v>16.977638513032801</v>
      </c>
      <c r="AA4">
        <v>14.874769678288809</v>
      </c>
      <c r="AB4">
        <v>13.601203824303047</v>
      </c>
      <c r="AC4">
        <v>12.766932745203995</v>
      </c>
      <c r="AD4">
        <v>12.182230633899938</v>
      </c>
      <c r="AE4">
        <v>11.747539735724592</v>
      </c>
      <c r="AF4">
        <v>11.410873884087085</v>
      </c>
      <c r="AG4">
        <v>11.141286369474035</v>
      </c>
      <c r="AH4">
        <v>10.920432911885356</v>
      </c>
      <c r="AI4">
        <v>10.738643541006567</v>
      </c>
      <c r="AJ4">
        <v>10.595774129393584</v>
      </c>
      <c r="AK4">
        <v>10.484416977693618</v>
      </c>
    </row>
    <row r="5" spans="2:37" x14ac:dyDescent="0.25">
      <c r="B5" s="1" t="s">
        <v>3</v>
      </c>
      <c r="C5">
        <v>32.884795399839497</v>
      </c>
      <c r="D5">
        <v>25.669296603369901</v>
      </c>
      <c r="E5">
        <v>22.717160814579898</v>
      </c>
      <c r="F5">
        <v>21.026924399483899</v>
      </c>
      <c r="G5">
        <v>19.921427640737701</v>
      </c>
      <c r="H5">
        <v>19.136122636389601</v>
      </c>
      <c r="I5">
        <v>18.562339973476998</v>
      </c>
      <c r="J5">
        <v>18.137484042803401</v>
      </c>
      <c r="K5">
        <v>17.810827845594101</v>
      </c>
      <c r="L5">
        <v>17.5567078014241</v>
      </c>
      <c r="M5">
        <v>17.365364532052901</v>
      </c>
      <c r="N5">
        <v>17.2155539031709</v>
      </c>
      <c r="O5">
        <v>17.096196462002801</v>
      </c>
      <c r="P5">
        <v>17.029063029330501</v>
      </c>
      <c r="Q5">
        <v>16.994851564589499</v>
      </c>
      <c r="R5">
        <v>16.876170098956901</v>
      </c>
      <c r="U5" s="1" t="s">
        <v>58</v>
      </c>
      <c r="V5">
        <v>71.46939711638521</v>
      </c>
      <c r="W5">
        <v>58.991748095219215</v>
      </c>
      <c r="X5">
        <v>43.301084388022467</v>
      </c>
      <c r="Y5">
        <v>31.83622004436479</v>
      </c>
      <c r="Z5">
        <v>23.663843190306689</v>
      </c>
      <c r="AA5">
        <v>18.179396007944838</v>
      </c>
      <c r="AB5">
        <v>14.815209492742733</v>
      </c>
      <c r="AC5">
        <v>12.79900385024246</v>
      </c>
      <c r="AD5">
        <v>11.554962740008005</v>
      </c>
      <c r="AE5">
        <v>10.755117834154344</v>
      </c>
      <c r="AF5">
        <v>10.214678136091615</v>
      </c>
      <c r="AG5">
        <v>9.8304323589795306</v>
      </c>
      <c r="AH5">
        <v>9.5417761981861773</v>
      </c>
      <c r="AI5">
        <v>9.3088096977008696</v>
      </c>
      <c r="AJ5">
        <v>9.1160648886904827</v>
      </c>
      <c r="AK5">
        <v>8.9477533796896758</v>
      </c>
    </row>
    <row r="6" spans="2:37" x14ac:dyDescent="0.25">
      <c r="B6" s="1" t="s">
        <v>46</v>
      </c>
      <c r="C6">
        <v>22.256097560975601</v>
      </c>
      <c r="D6">
        <v>16.552086125256899</v>
      </c>
      <c r="E6">
        <v>14.1161408278133</v>
      </c>
      <c r="F6">
        <v>12.7721260246052</v>
      </c>
      <c r="G6">
        <v>11.9688350156053</v>
      </c>
      <c r="H6">
        <v>11.446329735662401</v>
      </c>
      <c r="I6">
        <v>11.098291951950401</v>
      </c>
      <c r="J6">
        <v>10.8661299092819</v>
      </c>
      <c r="K6">
        <v>10.7141404561667</v>
      </c>
      <c r="L6">
        <v>10.621517988845801</v>
      </c>
      <c r="M6">
        <v>10.5691118271526</v>
      </c>
      <c r="N6">
        <v>10.5467850294974</v>
      </c>
      <c r="O6">
        <v>10.5518914883026</v>
      </c>
      <c r="P6">
        <v>10.572679353167199</v>
      </c>
      <c r="Q6">
        <v>10.6355534709193</v>
      </c>
      <c r="R6">
        <v>10.667381399088701</v>
      </c>
      <c r="V6">
        <v>29.584323420382741</v>
      </c>
      <c r="W6">
        <v>22.803905536966816</v>
      </c>
      <c r="X6">
        <v>19.893437496135778</v>
      </c>
      <c r="Y6">
        <v>18.298121447077797</v>
      </c>
      <c r="Z6">
        <v>17.309437900754173</v>
      </c>
      <c r="AA6">
        <v>16.646441628627631</v>
      </c>
      <c r="AB6">
        <v>16.175270650802354</v>
      </c>
      <c r="AC6">
        <v>15.829466980022556</v>
      </c>
      <c r="AD6">
        <v>15.567828695545595</v>
      </c>
      <c r="AE6">
        <v>15.366653636811993</v>
      </c>
      <c r="AF6">
        <v>15.209327011817876</v>
      </c>
      <c r="AG6">
        <v>15.085872140234224</v>
      </c>
      <c r="AH6">
        <v>14.986325642800916</v>
      </c>
      <c r="AI6">
        <v>14.901765629913745</v>
      </c>
      <c r="AJ6">
        <v>14.82419485624086</v>
      </c>
      <c r="AK6">
        <v>14.746717610688032</v>
      </c>
    </row>
    <row r="7" spans="2:37" x14ac:dyDescent="0.25">
      <c r="B7" s="1" t="s">
        <v>63</v>
      </c>
      <c r="C7">
        <v>32.558952837729798</v>
      </c>
      <c r="D7">
        <v>23.881561417532701</v>
      </c>
      <c r="E7">
        <v>19.982109550454901</v>
      </c>
      <c r="F7">
        <v>17.977120135393498</v>
      </c>
      <c r="G7">
        <v>16.781263633781801</v>
      </c>
      <c r="H7">
        <v>15.999175351694699</v>
      </c>
      <c r="I7">
        <v>15.4420845607881</v>
      </c>
      <c r="J7">
        <v>15.0270852988654</v>
      </c>
      <c r="K7">
        <v>14.698812045933</v>
      </c>
      <c r="L7">
        <v>14.4297216239676</v>
      </c>
      <c r="M7">
        <v>14.202917275460001</v>
      </c>
      <c r="N7">
        <v>14.0037713419008</v>
      </c>
      <c r="O7">
        <v>13.8171367667771</v>
      </c>
      <c r="P7">
        <v>13.6517452704503</v>
      </c>
      <c r="Q7">
        <v>13.475885957900401</v>
      </c>
      <c r="R7">
        <v>13.349320543565099</v>
      </c>
      <c r="V7">
        <v>72.131538992332253</v>
      </c>
      <c r="W7">
        <v>46.762530031759688</v>
      </c>
      <c r="X7">
        <v>31.335837191886718</v>
      </c>
      <c r="Y7">
        <v>23.097872033055936</v>
      </c>
      <c r="Z7">
        <v>19.02695893218328</v>
      </c>
      <c r="AA7">
        <v>16.891252736496117</v>
      </c>
      <c r="AB7">
        <v>15.657131112418821</v>
      </c>
      <c r="AC7">
        <v>14.876169911312626</v>
      </c>
      <c r="AD7">
        <v>14.341517224591588</v>
      </c>
      <c r="AE7">
        <v>13.955608215268398</v>
      </c>
      <c r="AF7">
        <v>13.662831364954675</v>
      </c>
      <c r="AG7">
        <v>13.436150300706482</v>
      </c>
      <c r="AH7">
        <v>13.251192008912515</v>
      </c>
      <c r="AI7">
        <v>13.096114520795201</v>
      </c>
      <c r="AJ7">
        <v>12.976306166578814</v>
      </c>
      <c r="AK7">
        <v>12.910216698426263</v>
      </c>
    </row>
    <row r="8" spans="2:37" x14ac:dyDescent="0.25">
      <c r="B8" s="1" t="s">
        <v>65</v>
      </c>
      <c r="C8">
        <v>35.631512156024598</v>
      </c>
      <c r="D8">
        <v>27.8535488467361</v>
      </c>
      <c r="E8">
        <v>25.273701385443299</v>
      </c>
      <c r="F8">
        <v>23.957966959569902</v>
      </c>
      <c r="G8">
        <v>23.144448391576301</v>
      </c>
      <c r="H8">
        <v>22.613363793566801</v>
      </c>
      <c r="I8">
        <v>22.2509523604901</v>
      </c>
      <c r="J8">
        <v>21.992356205554</v>
      </c>
      <c r="K8">
        <v>21.802443815868699</v>
      </c>
      <c r="L8">
        <v>21.6587380025797</v>
      </c>
      <c r="M8">
        <v>21.5466979142507</v>
      </c>
      <c r="N8">
        <v>21.466062657620299</v>
      </c>
      <c r="O8">
        <v>21.406959658028299</v>
      </c>
      <c r="P8">
        <v>21.342951286846599</v>
      </c>
      <c r="Q8">
        <v>21.3231365215068</v>
      </c>
      <c r="R8">
        <v>21.159497729094301</v>
      </c>
      <c r="V8">
        <v>69.608066227788328</v>
      </c>
      <c r="W8">
        <v>45.667359295043369</v>
      </c>
      <c r="X8">
        <v>28.31513240581598</v>
      </c>
      <c r="Y8">
        <v>20.756378546867005</v>
      </c>
      <c r="Z8">
        <v>16.977638513032801</v>
      </c>
      <c r="AA8">
        <v>14.874769678288809</v>
      </c>
      <c r="AB8">
        <v>13.601203824303047</v>
      </c>
      <c r="AC8">
        <v>12.766932745203995</v>
      </c>
      <c r="AD8">
        <v>12.182230633899938</v>
      </c>
      <c r="AE8">
        <v>11.747539735724592</v>
      </c>
      <c r="AF8">
        <v>11.410873884087085</v>
      </c>
      <c r="AG8">
        <v>11.141286369474035</v>
      </c>
      <c r="AH8">
        <v>10.920432911885356</v>
      </c>
      <c r="AI8">
        <v>10.738643541006567</v>
      </c>
      <c r="AJ8">
        <v>10.595774129393584</v>
      </c>
      <c r="AK8">
        <v>10.484416977693618</v>
      </c>
    </row>
    <row r="9" spans="2:37" x14ac:dyDescent="0.25">
      <c r="B9" s="1" t="s">
        <v>64</v>
      </c>
      <c r="C9">
        <v>60.650749063670403</v>
      </c>
      <c r="D9">
        <v>52.182762618155898</v>
      </c>
      <c r="E9">
        <v>48.312027058014202</v>
      </c>
      <c r="F9">
        <v>45.778050200201001</v>
      </c>
      <c r="G9">
        <v>44.001298661210299</v>
      </c>
      <c r="H9">
        <v>42.740028163383201</v>
      </c>
      <c r="I9">
        <v>41.820354271196898</v>
      </c>
      <c r="J9">
        <v>41.1511397466452</v>
      </c>
      <c r="K9">
        <v>40.6639287678613</v>
      </c>
      <c r="L9">
        <v>40.3129241010461</v>
      </c>
      <c r="M9">
        <v>40.0586516657944</v>
      </c>
      <c r="N9">
        <v>39.876380975899401</v>
      </c>
      <c r="O9">
        <v>39.7486719406864</v>
      </c>
      <c r="P9">
        <v>39.615213126449099</v>
      </c>
      <c r="Q9">
        <v>39.434523809523803</v>
      </c>
      <c r="R9">
        <v>39.218833600856101</v>
      </c>
      <c r="V9">
        <v>71.46939711638521</v>
      </c>
      <c r="W9">
        <v>58.991748095219215</v>
      </c>
      <c r="X9">
        <v>43.301084388022467</v>
      </c>
      <c r="Y9">
        <v>31.83622004436479</v>
      </c>
      <c r="Z9">
        <v>23.663843190306689</v>
      </c>
      <c r="AA9">
        <v>18.179396007944838</v>
      </c>
      <c r="AB9">
        <v>14.815209492742733</v>
      </c>
      <c r="AC9">
        <v>12.79900385024246</v>
      </c>
      <c r="AD9">
        <v>11.554962740008005</v>
      </c>
      <c r="AE9">
        <v>10.755117834154344</v>
      </c>
      <c r="AF9">
        <v>10.214678136091615</v>
      </c>
      <c r="AG9">
        <v>9.8304323589795306</v>
      </c>
      <c r="AH9">
        <v>9.5417761981861773</v>
      </c>
      <c r="AI9">
        <v>9.3088096977008696</v>
      </c>
      <c r="AJ9">
        <v>9.1160648886904827</v>
      </c>
      <c r="AK9">
        <v>8.9477533796896758</v>
      </c>
    </row>
    <row r="10" spans="2:37" x14ac:dyDescent="0.25">
      <c r="B10" s="1" t="s">
        <v>66</v>
      </c>
      <c r="C10">
        <v>38.721880021424703</v>
      </c>
      <c r="D10">
        <v>31.616452419210901</v>
      </c>
      <c r="E10">
        <v>28.9499005279669</v>
      </c>
      <c r="F10">
        <v>27.477250922617799</v>
      </c>
      <c r="G10">
        <v>26.556187964865</v>
      </c>
      <c r="H10">
        <v>25.922845231897099</v>
      </c>
      <c r="I10">
        <v>25.450008614845299</v>
      </c>
      <c r="J10">
        <v>25.083555675414299</v>
      </c>
      <c r="K10">
        <v>24.788472775216299</v>
      </c>
      <c r="L10">
        <v>24.540045519558099</v>
      </c>
      <c r="M10">
        <v>24.327864823981599</v>
      </c>
      <c r="N10">
        <v>24.160373638145401</v>
      </c>
      <c r="O10">
        <v>24.0106836789349</v>
      </c>
      <c r="P10">
        <v>23.871406891626499</v>
      </c>
      <c r="Q10">
        <v>23.759708087841499</v>
      </c>
      <c r="R10">
        <v>23.701124799142999</v>
      </c>
    </row>
    <row r="11" spans="2:37" x14ac:dyDescent="0.25">
      <c r="B11" s="1" t="s">
        <v>67</v>
      </c>
      <c r="C11">
        <v>26.788338231365199</v>
      </c>
      <c r="D11">
        <v>18.866996170629601</v>
      </c>
      <c r="E11">
        <v>15.1628277546658</v>
      </c>
      <c r="F11">
        <v>13.2249356307599</v>
      </c>
      <c r="G11">
        <v>12.088077231344601</v>
      </c>
      <c r="H11">
        <v>11.353607653367099</v>
      </c>
      <c r="I11">
        <v>10.836503197577199</v>
      </c>
      <c r="J11">
        <v>10.4519474944268</v>
      </c>
      <c r="K11">
        <v>10.1611539675927</v>
      </c>
      <c r="L11">
        <v>9.9411208615055706</v>
      </c>
      <c r="M11">
        <v>9.7742892960632908</v>
      </c>
      <c r="N11">
        <v>9.6453012656592492</v>
      </c>
      <c r="O11">
        <v>9.5461528185947007</v>
      </c>
      <c r="P11">
        <v>9.4683409030189694</v>
      </c>
      <c r="Q11">
        <v>9.3624766230296608</v>
      </c>
      <c r="R11">
        <v>9.3240716003206003</v>
      </c>
    </row>
    <row r="12" spans="2:37" x14ac:dyDescent="0.25">
      <c r="B12" s="1" t="s">
        <v>68</v>
      </c>
      <c r="C12">
        <v>18.596338856226598</v>
      </c>
      <c r="D12">
        <v>12.983030464992</v>
      </c>
      <c r="E12">
        <v>9.97890738337024</v>
      </c>
      <c r="F12">
        <v>8.3359665454801792</v>
      </c>
      <c r="G12">
        <v>7.37559418578926</v>
      </c>
      <c r="H12">
        <v>6.7659458393023302</v>
      </c>
      <c r="I12">
        <v>6.3547269139198796</v>
      </c>
      <c r="J12">
        <v>6.0615279963221598</v>
      </c>
      <c r="K12">
        <v>5.8438211307666501</v>
      </c>
      <c r="L12">
        <v>5.6763486380002002</v>
      </c>
      <c r="M12">
        <v>5.5377601642967598</v>
      </c>
      <c r="N12">
        <v>5.4235115499145596</v>
      </c>
      <c r="O12">
        <v>5.3260288615713502</v>
      </c>
      <c r="P12">
        <v>5.2351683591662201</v>
      </c>
      <c r="Q12">
        <v>5.1626803848209502</v>
      </c>
      <c r="R12">
        <v>4.9973276322822002</v>
      </c>
    </row>
    <row r="13" spans="2:37" x14ac:dyDescent="0.25">
      <c r="B13" s="1" t="s">
        <v>4</v>
      </c>
      <c r="C13">
        <f>AVERAGE(C3:C12)</f>
        <v>29.584323420382741</v>
      </c>
      <c r="D13">
        <f t="shared" ref="D13:R13" si="0">AVERAGE(D3:D12)</f>
        <v>22.803905536966816</v>
      </c>
      <c r="E13">
        <f t="shared" si="0"/>
        <v>19.893437496135778</v>
      </c>
      <c r="F13">
        <f t="shared" si="0"/>
        <v>18.298121447077797</v>
      </c>
      <c r="G13">
        <f t="shared" si="0"/>
        <v>17.309437900754173</v>
      </c>
      <c r="H13">
        <f t="shared" si="0"/>
        <v>16.646441628627631</v>
      </c>
      <c r="I13">
        <f t="shared" si="0"/>
        <v>16.175270650802354</v>
      </c>
      <c r="J13">
        <f t="shared" si="0"/>
        <v>15.829466980022556</v>
      </c>
      <c r="K13">
        <f t="shared" si="0"/>
        <v>15.567828695545595</v>
      </c>
      <c r="L13">
        <f t="shared" si="0"/>
        <v>15.366653636811993</v>
      </c>
      <c r="M13">
        <f t="shared" si="0"/>
        <v>15.209327011817876</v>
      </c>
      <c r="N13">
        <f t="shared" si="0"/>
        <v>15.085872140234224</v>
      </c>
      <c r="O13">
        <f t="shared" si="0"/>
        <v>14.986325642800916</v>
      </c>
      <c r="P13">
        <f t="shared" si="0"/>
        <v>14.901765629913745</v>
      </c>
      <c r="Q13">
        <f t="shared" si="0"/>
        <v>14.82419485624086</v>
      </c>
      <c r="R13">
        <f t="shared" si="0"/>
        <v>14.746717610688032</v>
      </c>
    </row>
    <row r="14" spans="2:37" x14ac:dyDescent="0.25">
      <c r="B14" s="1" t="s">
        <v>114</v>
      </c>
      <c r="C14">
        <f>STDEV(C3:C12)/SQRT(10)</f>
        <v>4.4791356250151892</v>
      </c>
      <c r="D14">
        <f t="shared" ref="D14:R14" si="1">STDEV(D3:D12)/SQRT(10)</f>
        <v>4.1185911838707812</v>
      </c>
      <c r="E14">
        <f t="shared" si="1"/>
        <v>3.9853394596764482</v>
      </c>
      <c r="F14">
        <f t="shared" si="1"/>
        <v>3.8740400948044869</v>
      </c>
      <c r="G14">
        <f t="shared" si="1"/>
        <v>3.7828097572498409</v>
      </c>
      <c r="H14">
        <f t="shared" si="1"/>
        <v>3.7134230000250783</v>
      </c>
      <c r="I14">
        <f t="shared" si="1"/>
        <v>3.6608643842559858</v>
      </c>
      <c r="J14">
        <f t="shared" si="1"/>
        <v>3.6221757868034699</v>
      </c>
      <c r="K14">
        <f t="shared" si="1"/>
        <v>3.5940018871370407</v>
      </c>
      <c r="L14">
        <f t="shared" si="1"/>
        <v>3.5736540563723511</v>
      </c>
      <c r="M14">
        <f t="shared" si="1"/>
        <v>3.5591536804795445</v>
      </c>
      <c r="N14">
        <f t="shared" si="1"/>
        <v>3.5497608161202043</v>
      </c>
      <c r="O14">
        <f t="shared" si="1"/>
        <v>3.5435320839096174</v>
      </c>
      <c r="P14">
        <f t="shared" si="1"/>
        <v>3.5356389205864098</v>
      </c>
      <c r="Q14">
        <f t="shared" si="1"/>
        <v>3.5253695383371326</v>
      </c>
      <c r="R14">
        <f t="shared" si="1"/>
        <v>3.5061367015556386</v>
      </c>
    </row>
    <row r="15" spans="2:37" x14ac:dyDescent="0.25">
      <c r="C15" s="111" t="s">
        <v>57</v>
      </c>
      <c r="D15" s="112"/>
      <c r="E15" s="112"/>
      <c r="F15" s="112"/>
      <c r="G15" s="112"/>
      <c r="H15" s="112"/>
      <c r="I15" s="112"/>
      <c r="J15" s="112"/>
      <c r="K15" s="112"/>
      <c r="L15" s="112"/>
      <c r="M15" s="112"/>
      <c r="N15" s="112"/>
      <c r="O15" s="112"/>
      <c r="P15" s="112"/>
      <c r="Q15" s="112"/>
      <c r="R15" s="113"/>
    </row>
    <row r="16" spans="2:37" x14ac:dyDescent="0.25">
      <c r="B16" s="1" t="s">
        <v>113</v>
      </c>
      <c r="C16">
        <v>70.482128567618005</v>
      </c>
      <c r="D16">
        <v>38.49426513737</v>
      </c>
      <c r="E16">
        <v>20.096073238577901</v>
      </c>
      <c r="F16">
        <v>9.9644447310491806</v>
      </c>
      <c r="G16">
        <v>5.2142048624443902</v>
      </c>
      <c r="H16">
        <v>3.2465467314760401</v>
      </c>
      <c r="I16">
        <v>2.4125431117295801</v>
      </c>
      <c r="J16">
        <v>2.0300590906085798</v>
      </c>
      <c r="K16">
        <v>1.8311316584189501</v>
      </c>
      <c r="L16">
        <v>1.71721116973184</v>
      </c>
      <c r="M16">
        <v>1.6455975561737199</v>
      </c>
      <c r="N16">
        <v>1.5991956829513601</v>
      </c>
      <c r="O16">
        <v>1.56813245436879</v>
      </c>
      <c r="P16">
        <v>1.5486351916066501</v>
      </c>
      <c r="Q16">
        <v>1.52874099759936</v>
      </c>
      <c r="R16">
        <v>1.49373166177647</v>
      </c>
    </row>
    <row r="17" spans="2:18" x14ac:dyDescent="0.25">
      <c r="B17" s="1" t="s">
        <v>2</v>
      </c>
      <c r="C17">
        <v>68.433056077274003</v>
      </c>
      <c r="D17">
        <v>39.933369108308703</v>
      </c>
      <c r="E17">
        <v>25.3028096132469</v>
      </c>
      <c r="F17">
        <v>17.077872489731899</v>
      </c>
      <c r="G17">
        <v>12.847798610476399</v>
      </c>
      <c r="H17">
        <v>10.484471257210799</v>
      </c>
      <c r="I17">
        <v>9.0348684050052501</v>
      </c>
      <c r="J17">
        <v>8.0746642082837603</v>
      </c>
      <c r="K17">
        <v>7.40279307491544</v>
      </c>
      <c r="L17">
        <v>6.9072361767559096</v>
      </c>
      <c r="M17">
        <v>6.5280914640318999</v>
      </c>
      <c r="N17">
        <v>6.2232387950123202</v>
      </c>
      <c r="O17">
        <v>5.9716738855456404</v>
      </c>
      <c r="P17">
        <v>5.7506037027099497</v>
      </c>
      <c r="Q17">
        <v>5.5674805473571203</v>
      </c>
      <c r="R17">
        <v>5.4467400053662498</v>
      </c>
    </row>
    <row r="18" spans="2:18" x14ac:dyDescent="0.25">
      <c r="B18" s="1" t="s">
        <v>3</v>
      </c>
      <c r="C18">
        <v>64.161540518855304</v>
      </c>
      <c r="D18">
        <v>43.147231880181899</v>
      </c>
      <c r="E18">
        <v>29.159200320941402</v>
      </c>
      <c r="F18">
        <v>22.676583913545599</v>
      </c>
      <c r="G18">
        <v>19.610203360872099</v>
      </c>
      <c r="H18">
        <v>17.964263604809101</v>
      </c>
      <c r="I18">
        <v>16.987882403768602</v>
      </c>
      <c r="J18">
        <v>16.367975431896301</v>
      </c>
      <c r="K18">
        <v>15.942489577820499</v>
      </c>
      <c r="L18">
        <v>15.636316077611401</v>
      </c>
      <c r="M18">
        <v>15.3990533403478</v>
      </c>
      <c r="N18">
        <v>15.216356256741401</v>
      </c>
      <c r="O18">
        <v>15.058695984411401</v>
      </c>
      <c r="P18">
        <v>14.953641793706</v>
      </c>
      <c r="Q18">
        <v>14.868614602835001</v>
      </c>
      <c r="R18">
        <v>14.790050815726101</v>
      </c>
    </row>
    <row r="19" spans="2:18" x14ac:dyDescent="0.25">
      <c r="B19" s="1" t="s">
        <v>46</v>
      </c>
      <c r="C19">
        <v>76.588046100241201</v>
      </c>
      <c r="D19">
        <v>46.152506030554797</v>
      </c>
      <c r="E19">
        <v>26.940067771949298</v>
      </c>
      <c r="F19">
        <v>17.9899181493928</v>
      </c>
      <c r="G19">
        <v>14.100680321197601</v>
      </c>
      <c r="H19">
        <v>12.2529440540698</v>
      </c>
      <c r="I19">
        <v>11.265931535631299</v>
      </c>
      <c r="J19">
        <v>10.6761906011437</v>
      </c>
      <c r="K19">
        <v>10.2943538637722</v>
      </c>
      <c r="L19">
        <v>10.034223348348201</v>
      </c>
      <c r="M19">
        <v>9.8507100199005997</v>
      </c>
      <c r="N19">
        <v>9.7269682876758807</v>
      </c>
      <c r="O19">
        <v>9.6350078492935705</v>
      </c>
      <c r="P19">
        <v>9.5617796837309008</v>
      </c>
      <c r="Q19">
        <v>9.5534039131600093</v>
      </c>
      <c r="R19">
        <v>9.7292950951487498</v>
      </c>
    </row>
    <row r="20" spans="2:18" x14ac:dyDescent="0.25">
      <c r="B20" s="1" t="s">
        <v>63</v>
      </c>
      <c r="C20">
        <v>72.905009325872598</v>
      </c>
      <c r="D20">
        <v>45.539346300737201</v>
      </c>
      <c r="E20">
        <v>28.603545734840701</v>
      </c>
      <c r="F20">
        <v>19.993001935448</v>
      </c>
      <c r="G20">
        <v>15.6871511337939</v>
      </c>
      <c r="H20">
        <v>13.230065298410601</v>
      </c>
      <c r="I20">
        <v>11.667057962021399</v>
      </c>
      <c r="J20">
        <v>10.5835393844979</v>
      </c>
      <c r="K20">
        <v>9.7761348031120896</v>
      </c>
      <c r="L20">
        <v>9.1395248769349102</v>
      </c>
      <c r="M20">
        <v>8.6095470388037594</v>
      </c>
      <c r="N20">
        <v>8.1535504197374795</v>
      </c>
      <c r="O20">
        <v>7.7519413040995797</v>
      </c>
      <c r="P20">
        <v>7.4098498978594902</v>
      </c>
      <c r="Q20">
        <v>7.0959898747668504</v>
      </c>
      <c r="R20">
        <v>6.8745003996802598</v>
      </c>
    </row>
    <row r="21" spans="2:18" x14ac:dyDescent="0.25">
      <c r="B21" s="1" t="s">
        <v>65</v>
      </c>
      <c r="C21">
        <v>72.822602190756101</v>
      </c>
      <c r="D21">
        <v>47.754697657850201</v>
      </c>
      <c r="E21">
        <v>35.020371359871703</v>
      </c>
      <c r="F21">
        <v>28.935536811572099</v>
      </c>
      <c r="G21">
        <v>26.0431132008075</v>
      </c>
      <c r="H21">
        <v>24.564992181209</v>
      </c>
      <c r="I21">
        <v>23.749049507799</v>
      </c>
      <c r="J21">
        <v>23.2465782799738</v>
      </c>
      <c r="K21">
        <v>22.911119404239699</v>
      </c>
      <c r="L21">
        <v>22.674556941855801</v>
      </c>
      <c r="M21">
        <v>22.493563075983602</v>
      </c>
      <c r="N21">
        <v>22.351583762217</v>
      </c>
      <c r="O21">
        <v>22.232930040838099</v>
      </c>
      <c r="P21">
        <v>22.130421230741799</v>
      </c>
      <c r="Q21">
        <v>22.077878706919599</v>
      </c>
      <c r="R21">
        <v>22.094576542879999</v>
      </c>
    </row>
    <row r="22" spans="2:18" x14ac:dyDescent="0.25">
      <c r="B22" s="1" t="s">
        <v>64</v>
      </c>
      <c r="C22">
        <v>78.365770465489604</v>
      </c>
      <c r="D22">
        <v>62.466782593187098</v>
      </c>
      <c r="E22">
        <v>52.295345104333798</v>
      </c>
      <c r="F22">
        <v>46.702047283909202</v>
      </c>
      <c r="G22">
        <v>43.510172723655899</v>
      </c>
      <c r="H22">
        <v>41.516910056236</v>
      </c>
      <c r="I22">
        <v>40.190174993545703</v>
      </c>
      <c r="J22">
        <v>39.259263416566398</v>
      </c>
      <c r="K22">
        <v>38.571643712093</v>
      </c>
      <c r="L22">
        <v>38.051418217951202</v>
      </c>
      <c r="M22">
        <v>37.661701816998701</v>
      </c>
      <c r="N22">
        <v>37.368002516477603</v>
      </c>
      <c r="O22">
        <v>37.150930596957899</v>
      </c>
      <c r="P22">
        <v>36.956705903335099</v>
      </c>
      <c r="Q22">
        <v>36.819489031567699</v>
      </c>
      <c r="R22">
        <v>36.704119850187297</v>
      </c>
    </row>
    <row r="23" spans="2:18" x14ac:dyDescent="0.25">
      <c r="B23" s="1" t="s">
        <v>66</v>
      </c>
      <c r="C23">
        <v>73.585632029994599</v>
      </c>
      <c r="D23">
        <v>50.524459917871802</v>
      </c>
      <c r="E23">
        <v>35.495064656821498</v>
      </c>
      <c r="F23">
        <v>27.690115187437101</v>
      </c>
      <c r="G23">
        <v>23.590653454740199</v>
      </c>
      <c r="H23">
        <v>21.311127276579899</v>
      </c>
      <c r="I23">
        <v>19.9423741764395</v>
      </c>
      <c r="J23">
        <v>19.062738130761801</v>
      </c>
      <c r="K23">
        <v>18.4644810866691</v>
      </c>
      <c r="L23">
        <v>18.0494518871593</v>
      </c>
      <c r="M23">
        <v>17.748185910679201</v>
      </c>
      <c r="N23">
        <v>17.539832957615499</v>
      </c>
      <c r="O23">
        <v>17.383263830438398</v>
      </c>
      <c r="P23">
        <v>17.273924299232299</v>
      </c>
      <c r="Q23">
        <v>17.1682512051419</v>
      </c>
      <c r="R23">
        <v>17.139796464917001</v>
      </c>
    </row>
    <row r="24" spans="2:18" x14ac:dyDescent="0.25">
      <c r="B24" s="1" t="s">
        <v>67</v>
      </c>
      <c r="C24">
        <v>70.7554100988512</v>
      </c>
      <c r="D24">
        <v>43.161456941847</v>
      </c>
      <c r="E24">
        <v>28.249923667035599</v>
      </c>
      <c r="F24">
        <v>19.3250110829592</v>
      </c>
      <c r="G24">
        <v>14.8159898477157</v>
      </c>
      <c r="H24">
        <v>12.4814839181658</v>
      </c>
      <c r="I24">
        <v>11.174114757804301</v>
      </c>
      <c r="J24">
        <v>10.388041619674</v>
      </c>
      <c r="K24">
        <v>9.8787526926720002</v>
      </c>
      <c r="L24">
        <v>9.5248926867949599</v>
      </c>
      <c r="M24">
        <v>9.2622590251497403</v>
      </c>
      <c r="N24">
        <v>9.0584622430735102</v>
      </c>
      <c r="O24">
        <v>8.8913591084309704</v>
      </c>
      <c r="P24">
        <v>8.7331908451331302</v>
      </c>
      <c r="Q24">
        <v>8.6177531391931605</v>
      </c>
      <c r="R24">
        <v>8.5492920117552806</v>
      </c>
    </row>
    <row r="25" spans="2:18" x14ac:dyDescent="0.25">
      <c r="B25" s="1" t="s">
        <v>68</v>
      </c>
      <c r="C25">
        <v>73.216194548369899</v>
      </c>
      <c r="D25">
        <v>50.451184749688203</v>
      </c>
      <c r="E25">
        <v>32.1959704512484</v>
      </c>
      <c r="F25">
        <v>20.624188745514299</v>
      </c>
      <c r="G25">
        <v>14.8496218061291</v>
      </c>
      <c r="H25">
        <v>11.8597229867941</v>
      </c>
      <c r="I25">
        <v>10.1473142704436</v>
      </c>
      <c r="J25">
        <v>9.0726489497200191</v>
      </c>
      <c r="K25">
        <v>8.3422723722029009</v>
      </c>
      <c r="L25">
        <v>7.8212507695404501</v>
      </c>
      <c r="M25">
        <v>7.4296044014777296</v>
      </c>
      <c r="N25">
        <v>7.1243120855627504</v>
      </c>
      <c r="O25">
        <v>6.86798503474078</v>
      </c>
      <c r="P25">
        <v>6.6423926598966698</v>
      </c>
      <c r="Q25">
        <v>6.4654596472474601</v>
      </c>
      <c r="R25">
        <v>6.2800641368252297</v>
      </c>
    </row>
    <row r="26" spans="2:18" x14ac:dyDescent="0.25">
      <c r="B26" s="1" t="s">
        <v>4</v>
      </c>
      <c r="C26">
        <f>AVERAGE(C16:C25)</f>
        <v>72.131538992332253</v>
      </c>
      <c r="D26">
        <f t="shared" ref="D26:R26" si="2">AVERAGE(D16:D25)</f>
        <v>46.762530031759688</v>
      </c>
      <c r="E26">
        <f t="shared" si="2"/>
        <v>31.335837191886718</v>
      </c>
      <c r="F26">
        <f t="shared" si="2"/>
        <v>23.097872033055936</v>
      </c>
      <c r="G26">
        <f t="shared" si="2"/>
        <v>19.02695893218328</v>
      </c>
      <c r="H26">
        <f t="shared" si="2"/>
        <v>16.891252736496117</v>
      </c>
      <c r="I26">
        <f t="shared" si="2"/>
        <v>15.657131112418821</v>
      </c>
      <c r="J26">
        <f t="shared" si="2"/>
        <v>14.876169911312626</v>
      </c>
      <c r="K26">
        <f t="shared" si="2"/>
        <v>14.341517224591588</v>
      </c>
      <c r="L26">
        <f t="shared" si="2"/>
        <v>13.955608215268398</v>
      </c>
      <c r="M26">
        <f t="shared" si="2"/>
        <v>13.662831364954675</v>
      </c>
      <c r="N26">
        <f t="shared" si="2"/>
        <v>13.436150300706482</v>
      </c>
      <c r="O26">
        <f t="shared" si="2"/>
        <v>13.251192008912515</v>
      </c>
      <c r="P26">
        <f t="shared" si="2"/>
        <v>13.096114520795201</v>
      </c>
      <c r="Q26">
        <f t="shared" si="2"/>
        <v>12.976306166578814</v>
      </c>
      <c r="R26">
        <f t="shared" si="2"/>
        <v>12.910216698426263</v>
      </c>
    </row>
    <row r="27" spans="2:18" x14ac:dyDescent="0.25">
      <c r="B27" s="1" t="s">
        <v>114</v>
      </c>
      <c r="C27">
        <f>STDEV(C16:C25)/SQRT(10)</f>
        <v>1.2688871923552412</v>
      </c>
      <c r="D27">
        <f t="shared" ref="D27:R27" si="3">STDEV(D16:D25)/SQRT(10)</f>
        <v>2.1558042952180303</v>
      </c>
      <c r="E27">
        <f t="shared" si="3"/>
        <v>2.7379925686470008</v>
      </c>
      <c r="F27">
        <f t="shared" si="3"/>
        <v>3.1221678853057626</v>
      </c>
      <c r="G27">
        <f t="shared" si="3"/>
        <v>3.2819384524150355</v>
      </c>
      <c r="H27">
        <f t="shared" si="3"/>
        <v>3.3214811341369046</v>
      </c>
      <c r="I27">
        <f t="shared" si="3"/>
        <v>3.320669112490759</v>
      </c>
      <c r="J27">
        <f t="shared" si="3"/>
        <v>3.3091212655611812</v>
      </c>
      <c r="K27">
        <f t="shared" si="3"/>
        <v>3.2962674993104475</v>
      </c>
      <c r="L27">
        <f t="shared" si="3"/>
        <v>3.2854965319156051</v>
      </c>
      <c r="M27">
        <f t="shared" si="3"/>
        <v>3.278273127448204</v>
      </c>
      <c r="N27">
        <f t="shared" si="3"/>
        <v>3.2745394637731748</v>
      </c>
      <c r="O27">
        <f t="shared" si="3"/>
        <v>3.2740859553300932</v>
      </c>
      <c r="P27">
        <f t="shared" si="3"/>
        <v>3.2739079366086314</v>
      </c>
      <c r="Q27">
        <f t="shared" si="3"/>
        <v>3.2763617322297249</v>
      </c>
      <c r="R27">
        <f t="shared" si="3"/>
        <v>3.2787018938656467</v>
      </c>
    </row>
    <row r="28" spans="2:18" x14ac:dyDescent="0.25">
      <c r="C28" s="111" t="s">
        <v>56</v>
      </c>
      <c r="D28" s="112"/>
      <c r="E28" s="112"/>
      <c r="F28" s="112"/>
      <c r="G28" s="112"/>
      <c r="H28" s="112"/>
      <c r="I28" s="112"/>
      <c r="J28" s="112"/>
      <c r="K28" s="112"/>
      <c r="L28" s="112"/>
      <c r="M28" s="112"/>
      <c r="N28" s="112"/>
      <c r="O28" s="112"/>
      <c r="P28" s="112"/>
      <c r="Q28" s="112"/>
      <c r="R28" s="113"/>
    </row>
    <row r="29" spans="2:18" x14ac:dyDescent="0.25">
      <c r="B29" s="1" t="s">
        <v>113</v>
      </c>
      <c r="C29">
        <v>67.411309682582001</v>
      </c>
      <c r="D29">
        <v>39.675246732462</v>
      </c>
      <c r="E29">
        <v>16.967095987501398</v>
      </c>
      <c r="F29">
        <v>7.9655966865889498</v>
      </c>
      <c r="G29">
        <v>4.3155891632151997</v>
      </c>
      <c r="H29">
        <v>2.7475591892769899</v>
      </c>
      <c r="I29">
        <v>2.0188110768932601</v>
      </c>
      <c r="J29">
        <v>1.65021783586735</v>
      </c>
      <c r="K29">
        <v>1.44649295756258</v>
      </c>
      <c r="L29">
        <v>1.3230234689290501</v>
      </c>
      <c r="M29">
        <v>1.2403429681370399</v>
      </c>
      <c r="N29">
        <v>1.1833924944087599</v>
      </c>
      <c r="O29">
        <v>1.1403517128377101</v>
      </c>
      <c r="P29">
        <v>1.1082955454787899</v>
      </c>
      <c r="Q29">
        <v>1.0852894105094699</v>
      </c>
      <c r="R29">
        <v>1.09362496665778</v>
      </c>
    </row>
    <row r="30" spans="2:18" x14ac:dyDescent="0.25">
      <c r="B30" s="1" t="s">
        <v>2</v>
      </c>
      <c r="C30">
        <v>67.301113496109494</v>
      </c>
      <c r="D30">
        <v>41.693497898220201</v>
      </c>
      <c r="E30">
        <v>22.8667254398406</v>
      </c>
      <c r="F30">
        <v>15.0211701365444</v>
      </c>
      <c r="G30">
        <v>11.3008933424147</v>
      </c>
      <c r="H30">
        <v>9.28721466352272</v>
      </c>
      <c r="I30">
        <v>8.0699783849099305</v>
      </c>
      <c r="J30">
        <v>7.2469843009151198</v>
      </c>
      <c r="K30">
        <v>6.6341533433027999</v>
      </c>
      <c r="L30">
        <v>6.1447842471454104</v>
      </c>
      <c r="M30">
        <v>5.7399916066403902</v>
      </c>
      <c r="N30">
        <v>5.3931954817385401</v>
      </c>
      <c r="O30">
        <v>5.0892617578289698</v>
      </c>
      <c r="P30">
        <v>4.8291744924425402</v>
      </c>
      <c r="Q30">
        <v>4.6099409712905803</v>
      </c>
      <c r="R30">
        <v>4.3734907432251102</v>
      </c>
    </row>
    <row r="31" spans="2:18" x14ac:dyDescent="0.25">
      <c r="B31" s="1" t="s">
        <v>3</v>
      </c>
      <c r="C31">
        <v>64.497526076490999</v>
      </c>
      <c r="D31">
        <v>41.239413390389601</v>
      </c>
      <c r="E31">
        <v>27.370716005043398</v>
      </c>
      <c r="F31">
        <v>21.011626779211699</v>
      </c>
      <c r="G31">
        <v>17.4951714283755</v>
      </c>
      <c r="H31">
        <v>15.356500947568</v>
      </c>
      <c r="I31">
        <v>13.9454941955614</v>
      </c>
      <c r="J31">
        <v>12.9679517831431</v>
      </c>
      <c r="K31">
        <v>12.266052682274101</v>
      </c>
      <c r="L31">
        <v>11.745636016831901</v>
      </c>
      <c r="M31">
        <v>11.3599831789855</v>
      </c>
      <c r="N31">
        <v>11.0685850656431</v>
      </c>
      <c r="O31">
        <v>10.8500171932908</v>
      </c>
      <c r="P31">
        <v>10.7020593741642</v>
      </c>
      <c r="Q31">
        <v>10.6027681198181</v>
      </c>
      <c r="R31">
        <v>10.5910671302487</v>
      </c>
    </row>
    <row r="32" spans="2:18" x14ac:dyDescent="0.25">
      <c r="B32" s="1" t="s">
        <v>46</v>
      </c>
      <c r="C32">
        <v>71.111967300991694</v>
      </c>
      <c r="D32">
        <v>42.544894130259998</v>
      </c>
      <c r="E32">
        <v>23.8318911054103</v>
      </c>
      <c r="F32">
        <v>16.320477967489499</v>
      </c>
      <c r="G32">
        <v>12.8620603242019</v>
      </c>
      <c r="H32">
        <v>11.0497851116988</v>
      </c>
      <c r="I32">
        <v>9.9900334187388609</v>
      </c>
      <c r="J32">
        <v>9.3119180173588898</v>
      </c>
      <c r="K32">
        <v>8.8386683672800199</v>
      </c>
      <c r="L32">
        <v>8.48261561542183</v>
      </c>
      <c r="M32">
        <v>8.1952466366832599</v>
      </c>
      <c r="N32">
        <v>7.9638814683038897</v>
      </c>
      <c r="O32">
        <v>7.7623769958264797</v>
      </c>
      <c r="P32">
        <v>7.5911283838113102</v>
      </c>
      <c r="Q32">
        <v>7.4410345751809199</v>
      </c>
      <c r="R32">
        <v>7.2902707049048496</v>
      </c>
    </row>
    <row r="33" spans="2:37" x14ac:dyDescent="0.25">
      <c r="B33" s="1" t="s">
        <v>63</v>
      </c>
      <c r="C33">
        <v>66.793232081001904</v>
      </c>
      <c r="D33">
        <v>40.827782218669498</v>
      </c>
      <c r="E33">
        <v>23.198964637813599</v>
      </c>
      <c r="F33">
        <v>15.9681192774718</v>
      </c>
      <c r="G33">
        <v>12.307095715369099</v>
      </c>
      <c r="H33">
        <v>10.184569627015</v>
      </c>
      <c r="I33">
        <v>8.8565208439297507</v>
      </c>
      <c r="J33">
        <v>7.9677879038377704</v>
      </c>
      <c r="K33">
        <v>7.3369928765605898</v>
      </c>
      <c r="L33">
        <v>6.8586955277605099</v>
      </c>
      <c r="M33">
        <v>6.4819694915618102</v>
      </c>
      <c r="N33">
        <v>6.1717366033912802</v>
      </c>
      <c r="O33">
        <v>5.9087491911232899</v>
      </c>
      <c r="P33">
        <v>5.6632471800337498</v>
      </c>
      <c r="Q33">
        <v>5.4306554756195098</v>
      </c>
      <c r="R33">
        <v>5.1958433253397303</v>
      </c>
    </row>
    <row r="34" spans="2:37" x14ac:dyDescent="0.25">
      <c r="B34" s="1" t="s">
        <v>65</v>
      </c>
      <c r="C34">
        <v>72.463598717606203</v>
      </c>
      <c r="D34">
        <v>51.792234393089302</v>
      </c>
      <c r="E34">
        <v>34.078231746879901</v>
      </c>
      <c r="F34">
        <v>27.142680989862399</v>
      </c>
      <c r="G34">
        <v>23.790153096525</v>
      </c>
      <c r="H34">
        <v>21.942090770570601</v>
      </c>
      <c r="I34">
        <v>20.818705406268901</v>
      </c>
      <c r="J34">
        <v>20.080106019192399</v>
      </c>
      <c r="K34">
        <v>19.558107534997799</v>
      </c>
      <c r="L34">
        <v>19.168665291427899</v>
      </c>
      <c r="M34">
        <v>18.858542050166498</v>
      </c>
      <c r="N34">
        <v>18.5963835790178</v>
      </c>
      <c r="O34">
        <v>18.3690507995878</v>
      </c>
      <c r="P34">
        <v>18.1750378484282</v>
      </c>
      <c r="Q34">
        <v>18.021974352124001</v>
      </c>
      <c r="R34">
        <v>17.926796687149299</v>
      </c>
    </row>
    <row r="35" spans="2:37" x14ac:dyDescent="0.25">
      <c r="B35" s="1" t="s">
        <v>64</v>
      </c>
      <c r="C35">
        <v>74.769261637239197</v>
      </c>
      <c r="D35">
        <v>59.154405207776001</v>
      </c>
      <c r="E35">
        <v>48.8259573492318</v>
      </c>
      <c r="F35">
        <v>42.895536779967003</v>
      </c>
      <c r="G35">
        <v>39.464338385887402</v>
      </c>
      <c r="H35">
        <v>37.290401546019602</v>
      </c>
      <c r="I35">
        <v>35.778091290731503</v>
      </c>
      <c r="J35">
        <v>34.634874073076297</v>
      </c>
      <c r="K35">
        <v>33.729788469957001</v>
      </c>
      <c r="L35">
        <v>32.989512493926597</v>
      </c>
      <c r="M35">
        <v>32.372909549875899</v>
      </c>
      <c r="N35">
        <v>31.845260143815501</v>
      </c>
      <c r="O35">
        <v>31.403204540242999</v>
      </c>
      <c r="P35">
        <v>31.0174781523096</v>
      </c>
      <c r="Q35">
        <v>30.651417870519001</v>
      </c>
      <c r="R35">
        <v>30.551096843231701</v>
      </c>
      <c r="U35" s="1" t="s">
        <v>115</v>
      </c>
      <c r="V35">
        <v>4.4791356250151892</v>
      </c>
      <c r="W35">
        <v>4.1185911838707812</v>
      </c>
      <c r="X35">
        <v>3.9853394596764482</v>
      </c>
      <c r="Y35">
        <v>3.8740400948044869</v>
      </c>
      <c r="Z35">
        <v>3.7828097572498409</v>
      </c>
      <c r="AA35">
        <v>3.7134230000250783</v>
      </c>
      <c r="AB35">
        <v>3.6608643842559858</v>
      </c>
      <c r="AC35">
        <v>3.6221757868034699</v>
      </c>
      <c r="AD35">
        <v>3.5940018871370407</v>
      </c>
      <c r="AE35">
        <v>3.5736540563723511</v>
      </c>
      <c r="AF35">
        <v>3.5591536804795445</v>
      </c>
      <c r="AG35">
        <v>3.5497608161202043</v>
      </c>
      <c r="AH35">
        <v>3.5435320839096174</v>
      </c>
      <c r="AI35">
        <v>3.5356389205864098</v>
      </c>
      <c r="AJ35">
        <v>3.5253695383371326</v>
      </c>
      <c r="AK35">
        <v>3.5061367015556386</v>
      </c>
    </row>
    <row r="36" spans="2:37" x14ac:dyDescent="0.25">
      <c r="B36" s="1" t="s">
        <v>66</v>
      </c>
      <c r="C36">
        <v>71.366162292447797</v>
      </c>
      <c r="D36">
        <v>51.315836457775397</v>
      </c>
      <c r="E36">
        <v>35.137156630193601</v>
      </c>
      <c r="F36">
        <v>27.168990623730899</v>
      </c>
      <c r="G36">
        <v>22.758930165531599</v>
      </c>
      <c r="H36">
        <v>20.153480691777499</v>
      </c>
      <c r="I36">
        <v>18.534624186739901</v>
      </c>
      <c r="J36">
        <v>17.467664157540899</v>
      </c>
      <c r="K36">
        <v>16.7155083133256</v>
      </c>
      <c r="L36">
        <v>16.161095198320599</v>
      </c>
      <c r="M36">
        <v>15.734698817518799</v>
      </c>
      <c r="N36">
        <v>15.3970493887473</v>
      </c>
      <c r="O36">
        <v>15.130748335756399</v>
      </c>
      <c r="P36">
        <v>14.934609891090901</v>
      </c>
      <c r="Q36">
        <v>14.855048205677599</v>
      </c>
      <c r="R36">
        <v>14.675950723085201</v>
      </c>
      <c r="U36" s="1" t="s">
        <v>117</v>
      </c>
      <c r="V36">
        <v>1.2688871923552365</v>
      </c>
      <c r="W36">
        <v>2.1558042952180303</v>
      </c>
      <c r="X36">
        <v>2.7379925686470008</v>
      </c>
      <c r="Y36">
        <v>3.1221678853057626</v>
      </c>
      <c r="Z36">
        <v>3.2819384524150355</v>
      </c>
      <c r="AA36">
        <v>3.3214811341369046</v>
      </c>
      <c r="AB36">
        <v>3.320669112490759</v>
      </c>
      <c r="AC36">
        <v>3.3091212655611812</v>
      </c>
      <c r="AD36">
        <v>3.2962674993104475</v>
      </c>
      <c r="AE36">
        <v>3.2854965319156051</v>
      </c>
      <c r="AF36">
        <v>3.278273127448204</v>
      </c>
      <c r="AG36">
        <v>3.2745394637731748</v>
      </c>
      <c r="AH36">
        <v>3.2740859553300932</v>
      </c>
      <c r="AI36">
        <v>3.2739079366086314</v>
      </c>
      <c r="AJ36">
        <v>3.2763617322297249</v>
      </c>
      <c r="AK36">
        <v>3.2787018938656467</v>
      </c>
    </row>
    <row r="37" spans="2:37" x14ac:dyDescent="0.25">
      <c r="B37" s="1" t="s">
        <v>67</v>
      </c>
      <c r="C37">
        <v>67.340702644937195</v>
      </c>
      <c r="D37">
        <v>43.049470122005502</v>
      </c>
      <c r="E37">
        <v>26.2309167589023</v>
      </c>
      <c r="F37">
        <v>18.366577317953201</v>
      </c>
      <c r="G37">
        <v>13.9821194924053</v>
      </c>
      <c r="H37">
        <v>11.379526831704201</v>
      </c>
      <c r="I37">
        <v>9.8165970417506898</v>
      </c>
      <c r="J37">
        <v>8.8659027023975092</v>
      </c>
      <c r="K37">
        <v>8.2864120250575493</v>
      </c>
      <c r="L37">
        <v>7.9290866760811696</v>
      </c>
      <c r="M37">
        <v>7.7134888666413701</v>
      </c>
      <c r="N37">
        <v>7.5916068969769297</v>
      </c>
      <c r="O37">
        <v>7.5223273920842697</v>
      </c>
      <c r="P37">
        <v>7.4895360227981103</v>
      </c>
      <c r="Q37">
        <v>7.5307240181672501</v>
      </c>
      <c r="R37">
        <v>7.5607801228960696</v>
      </c>
      <c r="U37" s="1" t="s">
        <v>116</v>
      </c>
      <c r="V37">
        <v>1.0601628193275869</v>
      </c>
      <c r="W37">
        <v>2.007569666160816</v>
      </c>
      <c r="X37">
        <v>2.836078058330846</v>
      </c>
      <c r="Y37">
        <v>3.0595260761581815</v>
      </c>
      <c r="Z37">
        <v>3.0840726467860229</v>
      </c>
      <c r="AA37">
        <v>3.0515755531159079</v>
      </c>
      <c r="AB37">
        <v>3.0043318515755719</v>
      </c>
      <c r="AC37">
        <v>2.9553333882145272</v>
      </c>
      <c r="AD37">
        <v>2.9095235082195994</v>
      </c>
      <c r="AE37">
        <v>2.8688649300084661</v>
      </c>
      <c r="AF37">
        <v>2.8332734363209955</v>
      </c>
      <c r="AG37">
        <v>2.8014705578369572</v>
      </c>
      <c r="AH37">
        <v>2.7748494521705118</v>
      </c>
      <c r="AI37">
        <v>2.7521179175956205</v>
      </c>
      <c r="AJ37">
        <v>2.7315242400294202</v>
      </c>
      <c r="AK37">
        <v>2.7323015646584832</v>
      </c>
    </row>
    <row r="38" spans="2:37" x14ac:dyDescent="0.25">
      <c r="B38" s="1" t="s">
        <v>68</v>
      </c>
      <c r="C38">
        <v>73.025788348476794</v>
      </c>
      <c r="D38">
        <v>45.380812399786201</v>
      </c>
      <c r="E38">
        <v>24.6436683973429</v>
      </c>
      <c r="F38">
        <v>15.703008909850199</v>
      </c>
      <c r="G38">
        <v>11.500034016402299</v>
      </c>
      <c r="H38">
        <v>9.3565674037346707</v>
      </c>
      <c r="I38">
        <v>8.1831823975062594</v>
      </c>
      <c r="J38">
        <v>7.4759206587106197</v>
      </c>
      <c r="K38">
        <v>7.01012976868134</v>
      </c>
      <c r="L38">
        <v>6.6722828214009597</v>
      </c>
      <c r="M38">
        <v>6.4115656746602703</v>
      </c>
      <c r="N38">
        <v>6.2017725726972204</v>
      </c>
      <c r="O38">
        <v>6.02824120027487</v>
      </c>
      <c r="P38">
        <v>5.8758685195082796</v>
      </c>
      <c r="Q38">
        <v>5.7288882950293996</v>
      </c>
      <c r="R38">
        <v>5.5852485301977604</v>
      </c>
      <c r="U38" s="1" t="s">
        <v>118</v>
      </c>
      <c r="V38">
        <v>0.8414367202593811</v>
      </c>
      <c r="W38">
        <v>1.3030489781178152</v>
      </c>
      <c r="X38">
        <v>1.9003241438713432</v>
      </c>
      <c r="Y38">
        <v>2.3389537852070719</v>
      </c>
      <c r="Z38">
        <v>2.4824895737115855</v>
      </c>
      <c r="AA38">
        <v>2.5452031810507387</v>
      </c>
      <c r="AB38">
        <v>2.5761477528569103</v>
      </c>
      <c r="AC38">
        <v>2.5791925744088093</v>
      </c>
      <c r="AD38">
        <v>2.5659122353611612</v>
      </c>
      <c r="AE38">
        <v>2.5466481583253242</v>
      </c>
      <c r="AF38">
        <v>2.5260923274207872</v>
      </c>
      <c r="AG38">
        <v>2.5066417765187134</v>
      </c>
      <c r="AH38">
        <v>2.4890202737846265</v>
      </c>
      <c r="AI38">
        <v>2.4712675883859561</v>
      </c>
      <c r="AJ38">
        <v>2.4553604145394865</v>
      </c>
      <c r="AK38">
        <v>2.4434172657817963</v>
      </c>
    </row>
    <row r="39" spans="2:37" x14ac:dyDescent="0.25">
      <c r="B39" s="1" t="s">
        <v>4</v>
      </c>
      <c r="C39">
        <f>AVERAGE(C29:C38)</f>
        <v>69.608066227788328</v>
      </c>
      <c r="D39">
        <f t="shared" ref="D39:R39" si="4">AVERAGE(D29:D38)</f>
        <v>45.667359295043369</v>
      </c>
      <c r="E39">
        <f t="shared" si="4"/>
        <v>28.31513240581598</v>
      </c>
      <c r="F39">
        <f t="shared" si="4"/>
        <v>20.756378546867005</v>
      </c>
      <c r="G39">
        <f t="shared" si="4"/>
        <v>16.977638513032801</v>
      </c>
      <c r="H39">
        <f t="shared" si="4"/>
        <v>14.874769678288809</v>
      </c>
      <c r="I39">
        <f t="shared" si="4"/>
        <v>13.601203824303047</v>
      </c>
      <c r="J39">
        <f t="shared" si="4"/>
        <v>12.766932745203995</v>
      </c>
      <c r="K39">
        <f t="shared" si="4"/>
        <v>12.182230633899938</v>
      </c>
      <c r="L39">
        <f t="shared" si="4"/>
        <v>11.747539735724592</v>
      </c>
      <c r="M39">
        <f t="shared" si="4"/>
        <v>11.410873884087085</v>
      </c>
      <c r="N39">
        <f t="shared" si="4"/>
        <v>11.141286369474035</v>
      </c>
      <c r="O39">
        <f t="shared" si="4"/>
        <v>10.920432911885356</v>
      </c>
      <c r="P39">
        <f t="shared" si="4"/>
        <v>10.738643541006567</v>
      </c>
      <c r="Q39">
        <f t="shared" si="4"/>
        <v>10.595774129393584</v>
      </c>
      <c r="R39">
        <f t="shared" si="4"/>
        <v>10.484416977693618</v>
      </c>
    </row>
    <row r="40" spans="2:37" x14ac:dyDescent="0.25">
      <c r="B40" s="1" t="s">
        <v>114</v>
      </c>
      <c r="C40">
        <f>STDEV(C29:C38)/SQRT(10)</f>
        <v>1.0601628193276236</v>
      </c>
      <c r="D40">
        <f t="shared" ref="D40:R40" si="5">STDEV(D29:D38)/SQRT(10)</f>
        <v>2.007569666160816</v>
      </c>
      <c r="E40">
        <f t="shared" si="5"/>
        <v>2.836078058330846</v>
      </c>
      <c r="F40">
        <f t="shared" si="5"/>
        <v>3.0595260761581815</v>
      </c>
      <c r="G40">
        <f t="shared" si="5"/>
        <v>3.0840726467860229</v>
      </c>
      <c r="H40">
        <f t="shared" si="5"/>
        <v>3.0515755531159079</v>
      </c>
      <c r="I40">
        <f t="shared" si="5"/>
        <v>3.0043318515755719</v>
      </c>
      <c r="J40">
        <f t="shared" si="5"/>
        <v>2.9553333882145272</v>
      </c>
      <c r="K40">
        <f t="shared" si="5"/>
        <v>2.9095235082195994</v>
      </c>
      <c r="L40">
        <f t="shared" si="5"/>
        <v>2.8688649300084661</v>
      </c>
      <c r="M40">
        <f t="shared" si="5"/>
        <v>2.8332734363209955</v>
      </c>
      <c r="N40">
        <f t="shared" si="5"/>
        <v>2.8014705578369572</v>
      </c>
      <c r="O40">
        <f t="shared" si="5"/>
        <v>2.7748494521705118</v>
      </c>
      <c r="P40">
        <f t="shared" si="5"/>
        <v>2.7521179175956205</v>
      </c>
      <c r="Q40">
        <f t="shared" si="5"/>
        <v>2.7315242400294202</v>
      </c>
      <c r="R40">
        <f t="shared" si="5"/>
        <v>2.7323015646584832</v>
      </c>
    </row>
    <row r="41" spans="2:37" x14ac:dyDescent="0.25">
      <c r="C41" s="111" t="s">
        <v>58</v>
      </c>
      <c r="D41" s="112"/>
      <c r="E41" s="112"/>
      <c r="F41" s="112"/>
      <c r="G41" s="112"/>
      <c r="H41" s="112"/>
      <c r="I41" s="112"/>
      <c r="J41" s="112"/>
      <c r="K41" s="112"/>
      <c r="L41" s="112"/>
      <c r="M41" s="112"/>
      <c r="N41" s="112"/>
      <c r="O41" s="112"/>
      <c r="P41" s="112"/>
      <c r="Q41" s="112"/>
      <c r="R41" s="113"/>
    </row>
    <row r="42" spans="2:37" x14ac:dyDescent="0.25">
      <c r="B42" s="1" t="s">
        <v>113</v>
      </c>
      <c r="C42">
        <v>68.938383568951707</v>
      </c>
      <c r="D42">
        <v>54.598337334400298</v>
      </c>
      <c r="E42">
        <v>37.212256601760501</v>
      </c>
      <c r="F42">
        <v>24.665742366462499</v>
      </c>
      <c r="G42">
        <v>15.3799682357298</v>
      </c>
      <c r="H42">
        <v>8.8523473059349502</v>
      </c>
      <c r="I42">
        <v>4.8976160542578304</v>
      </c>
      <c r="J42">
        <v>2.8258662294405301</v>
      </c>
      <c r="K42">
        <v>1.8053765386387499</v>
      </c>
      <c r="L42">
        <v>1.31785059432431</v>
      </c>
      <c r="M42">
        <v>1.0859122872326401</v>
      </c>
      <c r="N42">
        <v>0.97543960440732602</v>
      </c>
      <c r="O42">
        <v>0.92353198948291004</v>
      </c>
      <c r="P42">
        <v>0.90290744198452899</v>
      </c>
      <c r="Q42">
        <v>0.89357161909842597</v>
      </c>
      <c r="R42">
        <v>0.85356094958655604</v>
      </c>
    </row>
    <row r="43" spans="2:37" x14ac:dyDescent="0.25">
      <c r="B43" s="1" t="s">
        <v>2</v>
      </c>
      <c r="C43">
        <v>68.035618459887303</v>
      </c>
      <c r="D43">
        <v>55.9408818531438</v>
      </c>
      <c r="E43">
        <v>39.781948330714002</v>
      </c>
      <c r="F43">
        <v>27.016086944984199</v>
      </c>
      <c r="G43">
        <v>18.904310294838901</v>
      </c>
      <c r="H43">
        <v>13.761436443888799</v>
      </c>
      <c r="I43">
        <v>10.7984542959053</v>
      </c>
      <c r="J43">
        <v>9.0685122050831399</v>
      </c>
      <c r="K43">
        <v>7.9791860942920696</v>
      </c>
      <c r="L43">
        <v>7.2224997969564697</v>
      </c>
      <c r="M43">
        <v>6.6544648446982597</v>
      </c>
      <c r="N43">
        <v>6.20915976966422</v>
      </c>
      <c r="O43">
        <v>5.8470044846487097</v>
      </c>
      <c r="P43">
        <v>5.5348358823003299</v>
      </c>
      <c r="Q43">
        <v>5.26227528843574</v>
      </c>
      <c r="R43">
        <v>5.0442715320633198</v>
      </c>
    </row>
    <row r="44" spans="2:37" x14ac:dyDescent="0.25">
      <c r="B44" s="1" t="s">
        <v>3</v>
      </c>
      <c r="C44">
        <v>69.846549879647</v>
      </c>
      <c r="D44">
        <v>56.873049835071797</v>
      </c>
      <c r="E44">
        <v>39.755616474993303</v>
      </c>
      <c r="F44">
        <v>28.895147377361901</v>
      </c>
      <c r="G44">
        <v>21.544411837605299</v>
      </c>
      <c r="H44">
        <v>16.8131580909062</v>
      </c>
      <c r="I44">
        <v>13.951689524703401</v>
      </c>
      <c r="J44">
        <v>12.2646091835711</v>
      </c>
      <c r="K44">
        <v>11.238135360226799</v>
      </c>
      <c r="L44">
        <v>10.5789035783686</v>
      </c>
      <c r="M44">
        <v>10.1174862625116</v>
      </c>
      <c r="N44">
        <v>9.7707855129625703</v>
      </c>
      <c r="O44">
        <v>9.49666641195126</v>
      </c>
      <c r="P44">
        <v>9.27632165463136</v>
      </c>
      <c r="Q44">
        <v>9.1234287242578205</v>
      </c>
      <c r="R44">
        <v>9.0131051083177294</v>
      </c>
    </row>
    <row r="45" spans="2:37" x14ac:dyDescent="0.25">
      <c r="B45" s="1" t="s">
        <v>46</v>
      </c>
      <c r="C45">
        <v>73.850844277673502</v>
      </c>
      <c r="D45">
        <v>60.646832841954797</v>
      </c>
      <c r="E45">
        <v>42.622669142703998</v>
      </c>
      <c r="F45">
        <v>30.250146529964301</v>
      </c>
      <c r="G45">
        <v>21.725687316346701</v>
      </c>
      <c r="H45">
        <v>16.1665023531815</v>
      </c>
      <c r="I45">
        <v>12.7818148080813</v>
      </c>
      <c r="J45">
        <v>10.751133377775099</v>
      </c>
      <c r="K45">
        <v>9.5125699816131704</v>
      </c>
      <c r="L45">
        <v>8.7147742367522305</v>
      </c>
      <c r="M45">
        <v>8.1587123231454495</v>
      </c>
      <c r="N45">
        <v>7.7356776164066403</v>
      </c>
      <c r="O45">
        <v>7.4002086763410899</v>
      </c>
      <c r="P45">
        <v>7.1363798802823197</v>
      </c>
      <c r="Q45">
        <v>6.9217367997855801</v>
      </c>
      <c r="R45">
        <v>6.7542213883677302</v>
      </c>
    </row>
    <row r="46" spans="2:37" x14ac:dyDescent="0.25">
      <c r="B46" s="1" t="s">
        <v>63</v>
      </c>
      <c r="C46">
        <v>70.017319477751101</v>
      </c>
      <c r="D46">
        <v>58.004707345234898</v>
      </c>
      <c r="E46">
        <v>40.027359065128799</v>
      </c>
      <c r="F46">
        <v>26.5096347830161</v>
      </c>
      <c r="G46">
        <v>18.3244918107026</v>
      </c>
      <c r="H46">
        <v>13.446339165763099</v>
      </c>
      <c r="I46">
        <v>10.420926661933001</v>
      </c>
      <c r="J46">
        <v>8.44963604356027</v>
      </c>
      <c r="K46">
        <v>7.11540557763582</v>
      </c>
      <c r="L46">
        <v>6.1774855839602303</v>
      </c>
      <c r="M46">
        <v>5.4985742785503096</v>
      </c>
      <c r="N46">
        <v>4.9886098447249401</v>
      </c>
      <c r="O46">
        <v>4.5845704388869901</v>
      </c>
      <c r="P46">
        <v>4.2352784439115396</v>
      </c>
      <c r="Q46">
        <v>3.9451771915800702</v>
      </c>
      <c r="R46">
        <v>3.65041300293099</v>
      </c>
    </row>
    <row r="47" spans="2:37" x14ac:dyDescent="0.25">
      <c r="B47" s="1" t="s">
        <v>65</v>
      </c>
      <c r="C47">
        <v>72.355062783863204</v>
      </c>
      <c r="D47">
        <v>59.551384807195703</v>
      </c>
      <c r="E47">
        <v>45.141168276019997</v>
      </c>
      <c r="F47">
        <v>33.9108900717236</v>
      </c>
      <c r="G47">
        <v>26.362384387364301</v>
      </c>
      <c r="H47">
        <v>21.359177824579898</v>
      </c>
      <c r="I47">
        <v>18.344980560449599</v>
      </c>
      <c r="J47">
        <v>16.6111286522721</v>
      </c>
      <c r="K47">
        <v>15.6054962269898</v>
      </c>
      <c r="L47">
        <v>15.0169860863155</v>
      </c>
      <c r="M47">
        <v>14.6683577354161</v>
      </c>
      <c r="N47">
        <v>14.4514302155232</v>
      </c>
      <c r="O47">
        <v>14.302173581161</v>
      </c>
      <c r="P47">
        <v>14.1891530857601</v>
      </c>
      <c r="Q47">
        <v>14.026182206786</v>
      </c>
      <c r="R47">
        <v>13.8391664440289</v>
      </c>
    </row>
    <row r="48" spans="2:37" x14ac:dyDescent="0.25">
      <c r="B48" s="1" t="s">
        <v>64</v>
      </c>
      <c r="C48">
        <v>76.623528624933101</v>
      </c>
      <c r="D48">
        <v>68.865034777956097</v>
      </c>
      <c r="E48">
        <v>58.430883589390902</v>
      </c>
      <c r="F48">
        <v>50.516024906073</v>
      </c>
      <c r="G48">
        <v>43.454359199744403</v>
      </c>
      <c r="H48">
        <v>38.283436066341302</v>
      </c>
      <c r="I48">
        <v>34.944851496817797</v>
      </c>
      <c r="J48">
        <v>32.8337143505684</v>
      </c>
      <c r="K48">
        <v>31.434845585126499</v>
      </c>
      <c r="L48">
        <v>30.457968329156198</v>
      </c>
      <c r="M48">
        <v>29.735568961090699</v>
      </c>
      <c r="N48">
        <v>29.178323014599101</v>
      </c>
      <c r="O48">
        <v>28.727117251394901</v>
      </c>
      <c r="P48">
        <v>28.3206260032103</v>
      </c>
      <c r="Q48">
        <v>27.9912386302836</v>
      </c>
      <c r="R48">
        <v>27.7421080791867</v>
      </c>
    </row>
    <row r="49" spans="2:18" x14ac:dyDescent="0.25">
      <c r="B49" s="1" t="s">
        <v>66</v>
      </c>
      <c r="C49">
        <v>72.557913765398993</v>
      </c>
      <c r="D49">
        <v>60.902963756472097</v>
      </c>
      <c r="E49">
        <v>45.759717652459997</v>
      </c>
      <c r="F49">
        <v>35.226313589998597</v>
      </c>
      <c r="G49">
        <v>27.262859997527901</v>
      </c>
      <c r="H49">
        <v>22.095720294702598</v>
      </c>
      <c r="I49">
        <v>18.937393953127799</v>
      </c>
      <c r="J49">
        <v>16.960422485328699</v>
      </c>
      <c r="K49">
        <v>15.665229922728599</v>
      </c>
      <c r="L49">
        <v>14.7875390544111</v>
      </c>
      <c r="M49">
        <v>14.169712629809</v>
      </c>
      <c r="N49">
        <v>13.723123421837901</v>
      </c>
      <c r="O49">
        <v>13.399121968015899</v>
      </c>
      <c r="P49">
        <v>13.150330298161</v>
      </c>
      <c r="Q49">
        <v>12.948580610605299</v>
      </c>
      <c r="R49">
        <v>12.7209426888056</v>
      </c>
    </row>
    <row r="50" spans="2:18" x14ac:dyDescent="0.25">
      <c r="B50" s="1" t="s">
        <v>67</v>
      </c>
      <c r="C50">
        <v>69.436281057974895</v>
      </c>
      <c r="D50">
        <v>55.192804345890103</v>
      </c>
      <c r="E50">
        <v>39.819567955421498</v>
      </c>
      <c r="F50">
        <v>28.3624964402415</v>
      </c>
      <c r="G50">
        <v>19.8321787972469</v>
      </c>
      <c r="H50">
        <v>14.0419125357678</v>
      </c>
      <c r="I50">
        <v>10.428083471431099</v>
      </c>
      <c r="J50">
        <v>8.2450784588107702</v>
      </c>
      <c r="K50">
        <v>6.9323156138545396</v>
      </c>
      <c r="L50">
        <v>6.1489906033054202</v>
      </c>
      <c r="M50">
        <v>5.68793126901594</v>
      </c>
      <c r="N50">
        <v>5.4150898527067302</v>
      </c>
      <c r="O50">
        <v>5.2362982328918699</v>
      </c>
      <c r="P50">
        <v>5.08037225042301</v>
      </c>
      <c r="Q50">
        <v>4.9208522575474198</v>
      </c>
      <c r="R50">
        <v>4.8356932941490802</v>
      </c>
    </row>
    <row r="51" spans="2:18" x14ac:dyDescent="0.25">
      <c r="B51" s="1" t="s">
        <v>68</v>
      </c>
      <c r="C51">
        <v>73.032469267771305</v>
      </c>
      <c r="D51">
        <v>59.341484054872602</v>
      </c>
      <c r="E51">
        <v>44.459656791631701</v>
      </c>
      <c r="F51">
        <v>33.009717433822203</v>
      </c>
      <c r="G51">
        <v>23.847780025960098</v>
      </c>
      <c r="H51">
        <v>16.9739299983822</v>
      </c>
      <c r="I51">
        <v>12.6462841007202</v>
      </c>
      <c r="J51">
        <v>9.9799375160144805</v>
      </c>
      <c r="K51">
        <v>8.2610664989739995</v>
      </c>
      <c r="L51">
        <v>7.1281804779933902</v>
      </c>
      <c r="M51">
        <v>6.37006076944615</v>
      </c>
      <c r="N51">
        <v>5.85668473696267</v>
      </c>
      <c r="O51">
        <v>5.5010689470871297</v>
      </c>
      <c r="P51">
        <v>5.2618920363442001</v>
      </c>
      <c r="Q51">
        <v>5.1276055585248503</v>
      </c>
      <c r="R51">
        <v>5.0240513094601802</v>
      </c>
    </row>
    <row r="52" spans="2:18" x14ac:dyDescent="0.25">
      <c r="B52" s="1" t="s">
        <v>4</v>
      </c>
      <c r="C52">
        <f>AVERAGE(C42:C51)</f>
        <v>71.46939711638521</v>
      </c>
      <c r="D52">
        <f t="shared" ref="D52:R52" si="6">AVERAGE(D42:D51)</f>
        <v>58.991748095219215</v>
      </c>
      <c r="E52">
        <f t="shared" si="6"/>
        <v>43.301084388022467</v>
      </c>
      <c r="F52">
        <f t="shared" si="6"/>
        <v>31.83622004436479</v>
      </c>
      <c r="G52">
        <f t="shared" si="6"/>
        <v>23.663843190306689</v>
      </c>
      <c r="H52">
        <f t="shared" si="6"/>
        <v>18.179396007944838</v>
      </c>
      <c r="I52">
        <f t="shared" si="6"/>
        <v>14.815209492742733</v>
      </c>
      <c r="J52">
        <f t="shared" si="6"/>
        <v>12.79900385024246</v>
      </c>
      <c r="K52">
        <f t="shared" si="6"/>
        <v>11.554962740008005</v>
      </c>
      <c r="L52">
        <f t="shared" si="6"/>
        <v>10.755117834154344</v>
      </c>
      <c r="M52">
        <f t="shared" si="6"/>
        <v>10.214678136091615</v>
      </c>
      <c r="N52">
        <f t="shared" si="6"/>
        <v>9.8304323589795306</v>
      </c>
      <c r="O52">
        <f t="shared" si="6"/>
        <v>9.5417761981861773</v>
      </c>
      <c r="P52">
        <f t="shared" si="6"/>
        <v>9.3088096977008696</v>
      </c>
      <c r="Q52">
        <f t="shared" si="6"/>
        <v>9.1160648886904827</v>
      </c>
      <c r="R52">
        <f t="shared" si="6"/>
        <v>8.9477533796896758</v>
      </c>
    </row>
    <row r="53" spans="2:18" x14ac:dyDescent="0.25">
      <c r="B53" s="1" t="s">
        <v>114</v>
      </c>
      <c r="C53">
        <f>STDEV(C42:C51)/SQRT(10)</f>
        <v>0.84143672025933547</v>
      </c>
      <c r="D53">
        <f t="shared" ref="D53:R53" si="7">STDEV(D42:D51)/SQRT(10)</f>
        <v>1.303048978117749</v>
      </c>
      <c r="E53">
        <f t="shared" si="7"/>
        <v>1.9003241438713432</v>
      </c>
      <c r="F53">
        <f t="shared" si="7"/>
        <v>2.3389537852070719</v>
      </c>
      <c r="G53">
        <f t="shared" si="7"/>
        <v>2.4824895737115855</v>
      </c>
      <c r="H53">
        <f t="shared" si="7"/>
        <v>2.5452031810507387</v>
      </c>
      <c r="I53">
        <f t="shared" si="7"/>
        <v>2.5761477528569103</v>
      </c>
      <c r="J53">
        <f t="shared" si="7"/>
        <v>2.5791925744088093</v>
      </c>
      <c r="K53">
        <f t="shared" si="7"/>
        <v>2.5659122353611612</v>
      </c>
      <c r="L53">
        <f t="shared" si="7"/>
        <v>2.5466481583253242</v>
      </c>
      <c r="M53">
        <f t="shared" si="7"/>
        <v>2.5260923274207872</v>
      </c>
      <c r="N53">
        <f t="shared" si="7"/>
        <v>2.5066417765187134</v>
      </c>
      <c r="O53">
        <f t="shared" si="7"/>
        <v>2.4890202737846265</v>
      </c>
      <c r="P53">
        <f t="shared" si="7"/>
        <v>2.4712675883859561</v>
      </c>
      <c r="Q53">
        <f t="shared" si="7"/>
        <v>2.4553604145394865</v>
      </c>
      <c r="R53">
        <f t="shared" si="7"/>
        <v>2.4434172657817963</v>
      </c>
    </row>
  </sheetData>
  <mergeCells count="4">
    <mergeCell ref="C2:R2"/>
    <mergeCell ref="C28:R28"/>
    <mergeCell ref="C15:R15"/>
    <mergeCell ref="C41:R41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K40"/>
  <sheetViews>
    <sheetView topLeftCell="A13" workbookViewId="0">
      <selection activeCell="B29" sqref="B29:B38"/>
    </sheetView>
  </sheetViews>
  <sheetFormatPr defaultRowHeight="15" x14ac:dyDescent="0.25"/>
  <sheetData>
    <row r="1" spans="2:37" x14ac:dyDescent="0.25">
      <c r="U1" s="1"/>
      <c r="V1" s="1">
        <v>1</v>
      </c>
      <c r="W1" s="1">
        <v>2</v>
      </c>
      <c r="X1" s="1">
        <v>3</v>
      </c>
      <c r="Y1" s="1">
        <v>4</v>
      </c>
      <c r="Z1" s="1">
        <v>5</v>
      </c>
      <c r="AA1" s="1">
        <v>6</v>
      </c>
      <c r="AB1" s="1">
        <v>7</v>
      </c>
      <c r="AC1" s="1">
        <v>8</v>
      </c>
      <c r="AD1" s="1">
        <v>9</v>
      </c>
      <c r="AE1" s="1">
        <v>10</v>
      </c>
      <c r="AF1" s="1">
        <v>11</v>
      </c>
      <c r="AG1" s="1">
        <v>12</v>
      </c>
      <c r="AH1" s="1">
        <v>13</v>
      </c>
      <c r="AI1" s="1">
        <v>14</v>
      </c>
      <c r="AJ1" s="1">
        <v>15</v>
      </c>
      <c r="AK1" s="1">
        <v>16</v>
      </c>
    </row>
    <row r="2" spans="2:37" x14ac:dyDescent="0.25">
      <c r="C2" s="111" t="s">
        <v>57</v>
      </c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2"/>
      <c r="R2" s="113"/>
      <c r="U2" s="1" t="s">
        <v>57</v>
      </c>
      <c r="V2">
        <v>29.584323420382741</v>
      </c>
      <c r="W2">
        <v>27.271218739051346</v>
      </c>
      <c r="X2">
        <v>25.945685893701501</v>
      </c>
      <c r="Y2">
        <v>25.032461843526974</v>
      </c>
      <c r="Z2">
        <v>24.36340701546608</v>
      </c>
      <c r="AA2">
        <v>23.849039092907859</v>
      </c>
      <c r="AB2">
        <v>23.446315522796876</v>
      </c>
      <c r="AC2">
        <v>23.124719149588831</v>
      </c>
      <c r="AD2">
        <v>22.86440866362716</v>
      </c>
      <c r="AE2">
        <v>22.653516187274672</v>
      </c>
      <c r="AF2">
        <v>22.485481874370304</v>
      </c>
      <c r="AG2">
        <v>22.355838062205962</v>
      </c>
      <c r="AH2">
        <v>22.264160720617653</v>
      </c>
      <c r="AI2">
        <v>22.209014032273057</v>
      </c>
      <c r="AJ2">
        <v>22.190267934714822</v>
      </c>
      <c r="AK2">
        <v>22.176295234037912</v>
      </c>
    </row>
    <row r="3" spans="2:37" x14ac:dyDescent="0.25">
      <c r="B3" s="1" t="s">
        <v>113</v>
      </c>
      <c r="C3">
        <v>10.339423846359001</v>
      </c>
      <c r="D3">
        <v>9.4651907175246706</v>
      </c>
      <c r="E3">
        <v>8.9208550851655808</v>
      </c>
      <c r="F3">
        <v>8.4483188190843492</v>
      </c>
      <c r="G3">
        <v>8.0512373507172192</v>
      </c>
      <c r="H3">
        <v>7.6954420612729697</v>
      </c>
      <c r="I3">
        <v>7.3749596629031</v>
      </c>
      <c r="J3">
        <v>7.0821703710473702</v>
      </c>
      <c r="K3">
        <v>6.8048099539830904</v>
      </c>
      <c r="L3">
        <v>6.5295967036431302</v>
      </c>
      <c r="M3">
        <v>6.2485283010756403</v>
      </c>
      <c r="N3">
        <v>5.9552730544995098</v>
      </c>
      <c r="O3">
        <v>5.6495065350760196</v>
      </c>
      <c r="P3">
        <v>5.3291988974837698</v>
      </c>
      <c r="Q3">
        <v>4.9763270205388102</v>
      </c>
      <c r="R3">
        <v>4.6412376633769004</v>
      </c>
      <c r="U3" s="1" t="s">
        <v>56</v>
      </c>
      <c r="V3">
        <v>29.584323420382741</v>
      </c>
      <c r="W3">
        <v>27.651486103166377</v>
      </c>
      <c r="X3">
        <v>26.386272685666789</v>
      </c>
      <c r="Y3">
        <v>25.39903049686302</v>
      </c>
      <c r="Z3">
        <v>24.596854954299609</v>
      </c>
      <c r="AA3">
        <v>23.930416804993804</v>
      </c>
      <c r="AB3">
        <v>23.363344608767122</v>
      </c>
      <c r="AC3">
        <v>22.872934493640965</v>
      </c>
      <c r="AD3">
        <v>22.447496757841186</v>
      </c>
      <c r="AE3">
        <v>22.081349797686229</v>
      </c>
      <c r="AF3">
        <v>21.77193758697722</v>
      </c>
      <c r="AG3">
        <v>21.51809579781348</v>
      </c>
      <c r="AH3">
        <v>21.318410990885052</v>
      </c>
      <c r="AI3">
        <v>21.17182420948776</v>
      </c>
      <c r="AJ3">
        <v>21.08528989432434</v>
      </c>
      <c r="AK3">
        <v>21.062338408501073</v>
      </c>
    </row>
    <row r="4" spans="2:37" x14ac:dyDescent="0.25">
      <c r="B4" s="1" t="s">
        <v>2</v>
      </c>
      <c r="C4">
        <v>17.415146230211999</v>
      </c>
      <c r="D4">
        <v>16.239155710580501</v>
      </c>
      <c r="E4">
        <v>15.5299168231822</v>
      </c>
      <c r="F4">
        <v>15.1194726925878</v>
      </c>
      <c r="G4">
        <v>14.7996969938209</v>
      </c>
      <c r="H4">
        <v>14.553983044055499</v>
      </c>
      <c r="I4">
        <v>14.379548878811001</v>
      </c>
      <c r="J4">
        <v>14.2637141054098</v>
      </c>
      <c r="K4">
        <v>14.195363262977899</v>
      </c>
      <c r="L4">
        <v>14.162152577768399</v>
      </c>
      <c r="M4">
        <v>14.1586713527954</v>
      </c>
      <c r="N4">
        <v>14.1835786965918</v>
      </c>
      <c r="O4">
        <v>14.238472153014699</v>
      </c>
      <c r="P4">
        <v>14.330560772739499</v>
      </c>
      <c r="Q4">
        <v>14.470418567212199</v>
      </c>
      <c r="R4">
        <v>14.67668365978</v>
      </c>
      <c r="U4" s="1" t="s">
        <v>58</v>
      </c>
      <c r="V4">
        <v>29.584323420382741</v>
      </c>
      <c r="W4">
        <v>26.89314087003088</v>
      </c>
      <c r="X4">
        <v>25.045465256888459</v>
      </c>
      <c r="Y4">
        <v>23.74827013141806</v>
      </c>
      <c r="Z4">
        <v>22.796850591801345</v>
      </c>
      <c r="AA4">
        <v>22.063730766055027</v>
      </c>
      <c r="AB4">
        <v>21.484719448703682</v>
      </c>
      <c r="AC4">
        <v>21.019377841521024</v>
      </c>
      <c r="AD4">
        <v>20.64512772442848</v>
      </c>
      <c r="AE4">
        <v>20.348504271942343</v>
      </c>
      <c r="AF4">
        <v>20.121766955891999</v>
      </c>
      <c r="AG4">
        <v>19.959330610561569</v>
      </c>
      <c r="AH4">
        <v>19.857639884692425</v>
      </c>
      <c r="AI4">
        <v>19.813775865590856</v>
      </c>
      <c r="AJ4">
        <v>19.823560697928862</v>
      </c>
      <c r="AK4">
        <v>19.886308254677168</v>
      </c>
    </row>
    <row r="5" spans="2:37" x14ac:dyDescent="0.25">
      <c r="B5" s="1" t="s">
        <v>3</v>
      </c>
      <c r="C5">
        <v>32.884795399839497</v>
      </c>
      <c r="D5">
        <v>32.220513506285101</v>
      </c>
      <c r="E5">
        <v>31.2059183127651</v>
      </c>
      <c r="F5">
        <v>30.4084949551652</v>
      </c>
      <c r="G5">
        <v>29.758365687089999</v>
      </c>
      <c r="H5">
        <v>29.1913823005025</v>
      </c>
      <c r="I5">
        <v>28.7084585647053</v>
      </c>
      <c r="J5">
        <v>28.298561561468301</v>
      </c>
      <c r="K5">
        <v>27.9631838474454</v>
      </c>
      <c r="L5">
        <v>27.699780828958701</v>
      </c>
      <c r="M5">
        <v>27.502444288349398</v>
      </c>
      <c r="N5">
        <v>27.358272911896901</v>
      </c>
      <c r="O5">
        <v>27.26937110763</v>
      </c>
      <c r="P5">
        <v>27.220290630293299</v>
      </c>
      <c r="Q5">
        <v>27.201457608986399</v>
      </c>
      <c r="R5">
        <v>27.146295801016301</v>
      </c>
    </row>
    <row r="6" spans="2:37" x14ac:dyDescent="0.25">
      <c r="B6" s="1" t="s">
        <v>46</v>
      </c>
      <c r="C6">
        <v>22.256097560975601</v>
      </c>
      <c r="D6">
        <v>18.181899401411599</v>
      </c>
      <c r="E6">
        <v>16.278956235402202</v>
      </c>
      <c r="F6">
        <v>15.2011804866268</v>
      </c>
      <c r="G6">
        <v>14.4994651779026</v>
      </c>
      <c r="H6">
        <v>14.011946241911399</v>
      </c>
      <c r="I6">
        <v>13.6802995316128</v>
      </c>
      <c r="J6">
        <v>13.462341285980999</v>
      </c>
      <c r="K6">
        <v>13.3225498703922</v>
      </c>
      <c r="L6">
        <v>13.2358495163373</v>
      </c>
      <c r="M6">
        <v>13.184530559229099</v>
      </c>
      <c r="N6">
        <v>13.1577280934022</v>
      </c>
      <c r="O6">
        <v>13.1433549029368</v>
      </c>
      <c r="P6">
        <v>13.137005271151599</v>
      </c>
      <c r="Q6">
        <v>13.138233717502001</v>
      </c>
      <c r="R6">
        <v>13.0796033235058</v>
      </c>
    </row>
    <row r="7" spans="2:37" x14ac:dyDescent="0.25">
      <c r="B7" s="1" t="s">
        <v>63</v>
      </c>
      <c r="C7">
        <v>32.558952837729798</v>
      </c>
      <c r="D7">
        <v>29.710231814548401</v>
      </c>
      <c r="E7">
        <v>28.220518823036802</v>
      </c>
      <c r="F7">
        <v>27.0350898768165</v>
      </c>
      <c r="G7">
        <v>26.082924868896299</v>
      </c>
      <c r="H7">
        <v>25.2626004424569</v>
      </c>
      <c r="I7">
        <v>24.5382668224395</v>
      </c>
      <c r="J7">
        <v>23.885461431424599</v>
      </c>
      <c r="K7">
        <v>23.290274540273501</v>
      </c>
      <c r="L7">
        <v>22.748494511083099</v>
      </c>
      <c r="M7">
        <v>22.262403752211199</v>
      </c>
      <c r="N7">
        <v>21.839041587242999</v>
      </c>
      <c r="O7">
        <v>21.478959689391399</v>
      </c>
      <c r="P7">
        <v>21.1837196909139</v>
      </c>
      <c r="Q7">
        <v>20.9532374100719</v>
      </c>
      <c r="R7">
        <v>20.730082600586201</v>
      </c>
    </row>
    <row r="8" spans="2:37" x14ac:dyDescent="0.25">
      <c r="B8" s="1" t="s">
        <v>65</v>
      </c>
      <c r="C8">
        <v>35.631512156024598</v>
      </c>
      <c r="D8">
        <v>34.025514293347598</v>
      </c>
      <c r="E8">
        <v>32.901559100797698</v>
      </c>
      <c r="F8">
        <v>32.152163892746302</v>
      </c>
      <c r="G8">
        <v>31.6853242046937</v>
      </c>
      <c r="H8">
        <v>31.425140448651</v>
      </c>
      <c r="I8">
        <v>31.3129193141882</v>
      </c>
      <c r="J8">
        <v>31.304393946659399</v>
      </c>
      <c r="K8">
        <v>31.368563976766001</v>
      </c>
      <c r="L8">
        <v>31.499418294769701</v>
      </c>
      <c r="M8">
        <v>31.701349234076901</v>
      </c>
      <c r="N8">
        <v>31.9847157918223</v>
      </c>
      <c r="O8">
        <v>32.360978588603501</v>
      </c>
      <c r="P8">
        <v>32.842639593908601</v>
      </c>
      <c r="Q8">
        <v>33.4240582420518</v>
      </c>
      <c r="R8">
        <v>34.117018434410902</v>
      </c>
    </row>
    <row r="9" spans="2:37" x14ac:dyDescent="0.25">
      <c r="B9" s="1" t="s">
        <v>64</v>
      </c>
      <c r="C9">
        <v>60.650749063670403</v>
      </c>
      <c r="D9">
        <v>56.735776707686803</v>
      </c>
      <c r="E9">
        <v>54.667602996254701</v>
      </c>
      <c r="F9">
        <v>53.337008096237597</v>
      </c>
      <c r="G9">
        <v>52.428032218361203</v>
      </c>
      <c r="H9">
        <v>51.755788352899202</v>
      </c>
      <c r="I9">
        <v>51.2352067408248</v>
      </c>
      <c r="J9">
        <v>50.821409136015902</v>
      </c>
      <c r="K9">
        <v>50.496336528639802</v>
      </c>
      <c r="L9">
        <v>50.252509662622202</v>
      </c>
      <c r="M9">
        <v>50.080783537846003</v>
      </c>
      <c r="N9">
        <v>49.973041939334102</v>
      </c>
      <c r="O9">
        <v>49.921367423373901</v>
      </c>
      <c r="P9">
        <v>49.9224184055645</v>
      </c>
      <c r="Q9">
        <v>49.968231674692397</v>
      </c>
      <c r="R9">
        <v>49.892990904226899</v>
      </c>
    </row>
    <row r="10" spans="2:37" x14ac:dyDescent="0.25">
      <c r="B10" s="1" t="s">
        <v>66</v>
      </c>
      <c r="C10">
        <v>38.721880021424703</v>
      </c>
      <c r="D10">
        <v>36.105382967327301</v>
      </c>
      <c r="E10">
        <v>34.149179355727298</v>
      </c>
      <c r="F10">
        <v>32.739851203964797</v>
      </c>
      <c r="G10">
        <v>31.628366500487601</v>
      </c>
      <c r="H10">
        <v>30.748222051114301</v>
      </c>
      <c r="I10">
        <v>30.023627617695599</v>
      </c>
      <c r="J10">
        <v>29.4015387695089</v>
      </c>
      <c r="K10">
        <v>28.838988074057699</v>
      </c>
      <c r="L10">
        <v>28.310923142203201</v>
      </c>
      <c r="M10">
        <v>27.8011702188188</v>
      </c>
      <c r="N10">
        <v>27.2983778406917</v>
      </c>
      <c r="O10">
        <v>26.798243936031799</v>
      </c>
      <c r="P10">
        <v>26.294858061060498</v>
      </c>
      <c r="Q10">
        <v>25.796732726298899</v>
      </c>
      <c r="R10">
        <v>25.307980717728999</v>
      </c>
    </row>
    <row r="11" spans="2:37" x14ac:dyDescent="0.25">
      <c r="B11" s="1" t="s">
        <v>67</v>
      </c>
      <c r="C11">
        <v>26.788338231365199</v>
      </c>
      <c r="D11">
        <v>23.2696589188708</v>
      </c>
      <c r="E11">
        <v>21.302335788710302</v>
      </c>
      <c r="F11">
        <v>20.010921485674402</v>
      </c>
      <c r="G11">
        <v>19.096978584688799</v>
      </c>
      <c r="H11">
        <v>18.399934289594999</v>
      </c>
      <c r="I11">
        <v>17.834428462267098</v>
      </c>
      <c r="J11">
        <v>17.357879749009999</v>
      </c>
      <c r="K11">
        <v>16.953097997380802</v>
      </c>
      <c r="L11">
        <v>16.6126319579433</v>
      </c>
      <c r="M11">
        <v>16.336844649695198</v>
      </c>
      <c r="N11">
        <v>16.118688951977798</v>
      </c>
      <c r="O11">
        <v>15.9632743025075</v>
      </c>
      <c r="P11">
        <v>15.8685101077567</v>
      </c>
      <c r="Q11">
        <v>15.8579348116484</v>
      </c>
      <c r="R11">
        <v>15.8963398343575</v>
      </c>
    </row>
    <row r="12" spans="2:37" x14ac:dyDescent="0.25">
      <c r="B12" s="1" t="s">
        <v>68</v>
      </c>
      <c r="C12">
        <v>18.596338856226598</v>
      </c>
      <c r="D12">
        <v>16.7588633529307</v>
      </c>
      <c r="E12">
        <v>16.280016415973101</v>
      </c>
      <c r="F12">
        <v>15.872116926365999</v>
      </c>
      <c r="G12">
        <v>15.603678568002501</v>
      </c>
      <c r="H12">
        <v>15.445951696619799</v>
      </c>
      <c r="I12">
        <v>15.375439632521401</v>
      </c>
      <c r="J12">
        <v>15.369721139363</v>
      </c>
      <c r="K12">
        <v>15.410918584355199</v>
      </c>
      <c r="L12">
        <v>15.4838046774177</v>
      </c>
      <c r="M12">
        <v>15.578092849605399</v>
      </c>
      <c r="N12">
        <v>15.6896617546003</v>
      </c>
      <c r="O12">
        <v>15.8180785676109</v>
      </c>
      <c r="P12">
        <v>15.9609388918582</v>
      </c>
      <c r="Q12">
        <v>16.116047568145401</v>
      </c>
      <c r="R12">
        <v>16.2747194013896</v>
      </c>
    </row>
    <row r="13" spans="2:37" x14ac:dyDescent="0.25">
      <c r="B13" s="1" t="s">
        <v>4</v>
      </c>
      <c r="C13">
        <f>AVERAGE(C3:C12)</f>
        <v>29.584323420382741</v>
      </c>
      <c r="D13">
        <f t="shared" ref="D13:R13" si="0">AVERAGE(D3:D12)</f>
        <v>27.271218739051346</v>
      </c>
      <c r="E13">
        <f t="shared" si="0"/>
        <v>25.945685893701501</v>
      </c>
      <c r="F13">
        <f t="shared" si="0"/>
        <v>25.032461843526974</v>
      </c>
      <c r="G13">
        <f t="shared" si="0"/>
        <v>24.36340701546608</v>
      </c>
      <c r="H13">
        <f t="shared" si="0"/>
        <v>23.849039092907859</v>
      </c>
      <c r="I13">
        <f t="shared" si="0"/>
        <v>23.446315522796876</v>
      </c>
      <c r="J13">
        <f t="shared" si="0"/>
        <v>23.124719149588831</v>
      </c>
      <c r="K13">
        <f t="shared" si="0"/>
        <v>22.86440866362716</v>
      </c>
      <c r="L13">
        <f t="shared" si="0"/>
        <v>22.653516187274672</v>
      </c>
      <c r="M13">
        <f t="shared" si="0"/>
        <v>22.485481874370304</v>
      </c>
      <c r="N13">
        <f t="shared" si="0"/>
        <v>22.355838062205962</v>
      </c>
      <c r="O13">
        <f t="shared" si="0"/>
        <v>22.264160720617653</v>
      </c>
      <c r="P13">
        <f t="shared" si="0"/>
        <v>22.209014032273057</v>
      </c>
      <c r="Q13">
        <f t="shared" si="0"/>
        <v>22.190267934714822</v>
      </c>
      <c r="R13">
        <f t="shared" si="0"/>
        <v>22.176295234037912</v>
      </c>
    </row>
    <row r="14" spans="2:37" x14ac:dyDescent="0.25">
      <c r="B14" s="1" t="s">
        <v>114</v>
      </c>
      <c r="C14">
        <f>STDEV(C3:C12)/SQRT(10)</f>
        <v>4.4791356250151892</v>
      </c>
      <c r="D14">
        <f t="shared" ref="D14:R14" si="1">STDEV(D3:D12)/SQRT(10)</f>
        <v>4.3078304892333374</v>
      </c>
      <c r="E14">
        <f t="shared" si="1"/>
        <v>4.1902526407340845</v>
      </c>
      <c r="F14">
        <f t="shared" si="1"/>
        <v>4.1139824327114649</v>
      </c>
      <c r="G14">
        <f t="shared" si="1"/>
        <v>4.0625559882022149</v>
      </c>
      <c r="H14">
        <f t="shared" si="1"/>
        <v>4.0259315814383125</v>
      </c>
      <c r="I14">
        <f t="shared" si="1"/>
        <v>3.9982657221939388</v>
      </c>
      <c r="J14">
        <f t="shared" si="1"/>
        <v>3.9768752573794117</v>
      </c>
      <c r="K14">
        <f t="shared" si="1"/>
        <v>3.9613785488231259</v>
      </c>
      <c r="L14">
        <f t="shared" si="1"/>
        <v>3.95264751290176</v>
      </c>
      <c r="M14">
        <f t="shared" si="1"/>
        <v>3.9509619031423027</v>
      </c>
      <c r="N14">
        <f t="shared" si="1"/>
        <v>3.9565064375068681</v>
      </c>
      <c r="O14">
        <f t="shared" si="1"/>
        <v>3.9693185115760459</v>
      </c>
      <c r="P14">
        <f t="shared" si="1"/>
        <v>3.9895766668835675</v>
      </c>
      <c r="Q14">
        <f t="shared" si="1"/>
        <v>4.0170634995375005</v>
      </c>
      <c r="R14">
        <f t="shared" si="1"/>
        <v>4.0388868634593873</v>
      </c>
    </row>
    <row r="15" spans="2:37" x14ac:dyDescent="0.25">
      <c r="C15" s="111" t="s">
        <v>56</v>
      </c>
      <c r="D15" s="112"/>
      <c r="E15" s="112"/>
      <c r="F15" s="112"/>
      <c r="G15" s="112"/>
      <c r="H15" s="112"/>
      <c r="I15" s="112"/>
      <c r="J15" s="112"/>
      <c r="K15" s="112"/>
      <c r="L15" s="112"/>
      <c r="M15" s="112"/>
      <c r="N15" s="112"/>
      <c r="O15" s="112"/>
      <c r="P15" s="112"/>
      <c r="Q15" s="112"/>
      <c r="R15" s="113"/>
    </row>
    <row r="16" spans="2:37" x14ac:dyDescent="0.25">
      <c r="B16" s="1" t="s">
        <v>113</v>
      </c>
      <c r="C16">
        <v>10.339423846359001</v>
      </c>
      <c r="D16">
        <v>10.0240064017071</v>
      </c>
      <c r="E16">
        <v>9.5238730328087495</v>
      </c>
      <c r="F16">
        <v>9.0384981782687799</v>
      </c>
      <c r="G16">
        <v>8.5748934758670607</v>
      </c>
      <c r="H16">
        <v>8.1378177703864498</v>
      </c>
      <c r="I16">
        <v>7.7282520093936302</v>
      </c>
      <c r="J16">
        <v>7.3521351355440601</v>
      </c>
      <c r="K16">
        <v>7.0151341056916001</v>
      </c>
      <c r="L16">
        <v>6.7222321556810796</v>
      </c>
      <c r="M16">
        <v>6.4772339779008599</v>
      </c>
      <c r="N16">
        <v>6.2790663590877003</v>
      </c>
      <c r="O16">
        <v>6.1264908737568096</v>
      </c>
      <c r="P16">
        <v>6.01938294656353</v>
      </c>
      <c r="Q16">
        <v>5.9582555348092798</v>
      </c>
      <c r="R16">
        <v>5.9749266471059004</v>
      </c>
    </row>
    <row r="17" spans="2:18" x14ac:dyDescent="0.25">
      <c r="B17" s="1" t="s">
        <v>2</v>
      </c>
      <c r="C17">
        <v>17.415146230211999</v>
      </c>
      <c r="D17">
        <v>16.617923262677799</v>
      </c>
      <c r="E17">
        <v>16.232032657441799</v>
      </c>
      <c r="F17">
        <v>15.954970706781801</v>
      </c>
      <c r="G17">
        <v>15.778324394503599</v>
      </c>
      <c r="H17">
        <v>15.6601347404943</v>
      </c>
      <c r="I17">
        <v>15.57266619884</v>
      </c>
      <c r="J17">
        <v>15.506329522964799</v>
      </c>
      <c r="K17">
        <v>15.4652826379416</v>
      </c>
      <c r="L17">
        <v>15.464405463064001</v>
      </c>
      <c r="M17">
        <v>15.5192015300681</v>
      </c>
      <c r="N17">
        <v>15.6437873905006</v>
      </c>
      <c r="O17">
        <v>15.8454712714171</v>
      </c>
      <c r="P17">
        <v>16.1374206242733</v>
      </c>
      <c r="Q17">
        <v>16.531392540917601</v>
      </c>
      <c r="R17">
        <v>17.064663268044001</v>
      </c>
    </row>
    <row r="18" spans="2:18" x14ac:dyDescent="0.25">
      <c r="B18" s="1" t="s">
        <v>3</v>
      </c>
      <c r="C18">
        <v>32.884795399839497</v>
      </c>
      <c r="D18">
        <v>32.124899705803699</v>
      </c>
      <c r="E18">
        <v>31.208640583807799</v>
      </c>
      <c r="F18">
        <v>30.3687740448906</v>
      </c>
      <c r="G18">
        <v>29.689463941603499</v>
      </c>
      <c r="H18">
        <v>29.175711958541399</v>
      </c>
      <c r="I18">
        <v>28.803032017463199</v>
      </c>
      <c r="J18">
        <v>28.5402588852745</v>
      </c>
      <c r="K18">
        <v>28.3601922282073</v>
      </c>
      <c r="L18">
        <v>28.2426920498588</v>
      </c>
      <c r="M18">
        <v>28.171151862312598</v>
      </c>
      <c r="N18">
        <v>28.141170143042299</v>
      </c>
      <c r="O18">
        <v>28.148330340427201</v>
      </c>
      <c r="P18">
        <v>28.1880181866809</v>
      </c>
      <c r="Q18">
        <v>28.277948649371499</v>
      </c>
      <c r="R18">
        <v>28.403316394758001</v>
      </c>
    </row>
    <row r="19" spans="2:18" x14ac:dyDescent="0.25">
      <c r="B19" s="1" t="s">
        <v>46</v>
      </c>
      <c r="C19">
        <v>22.256097560975601</v>
      </c>
      <c r="D19">
        <v>19.2828106852497</v>
      </c>
      <c r="E19">
        <v>17.264329746908199</v>
      </c>
      <c r="F19">
        <v>15.6895891564881</v>
      </c>
      <c r="G19">
        <v>14.5112035288931</v>
      </c>
      <c r="H19">
        <v>13.607760505374999</v>
      </c>
      <c r="I19">
        <v>12.8691899095277</v>
      </c>
      <c r="J19">
        <v>12.2317374099738</v>
      </c>
      <c r="K19">
        <v>11.6649017024251</v>
      </c>
      <c r="L19">
        <v>11.1597963815868</v>
      </c>
      <c r="M19">
        <v>10.710818820239901</v>
      </c>
      <c r="N19">
        <v>10.312543259474401</v>
      </c>
      <c r="O19">
        <v>9.9498889612130004</v>
      </c>
      <c r="P19">
        <v>9.60756722951845</v>
      </c>
      <c r="Q19">
        <v>9.2703028678638404</v>
      </c>
      <c r="R19">
        <v>8.9520235861699309</v>
      </c>
    </row>
    <row r="20" spans="2:18" x14ac:dyDescent="0.25">
      <c r="B20" s="1" t="s">
        <v>63</v>
      </c>
      <c r="C20">
        <v>32.558952837729798</v>
      </c>
      <c r="D20">
        <v>29.485078603783599</v>
      </c>
      <c r="E20">
        <v>27.405123520231498</v>
      </c>
      <c r="F20">
        <v>25.865710362113202</v>
      </c>
      <c r="G20">
        <v>24.603943219051001</v>
      </c>
      <c r="H20">
        <v>23.558638936335999</v>
      </c>
      <c r="I20">
        <v>22.686314817608</v>
      </c>
      <c r="J20">
        <v>21.964163970558499</v>
      </c>
      <c r="K20">
        <v>21.368716215835999</v>
      </c>
      <c r="L20">
        <v>20.881267014358698</v>
      </c>
      <c r="M20">
        <v>20.486077560417701</v>
      </c>
      <c r="N20">
        <v>20.171950351806501</v>
      </c>
      <c r="O20">
        <v>19.928676106733601</v>
      </c>
      <c r="P20">
        <v>19.756639133137899</v>
      </c>
      <c r="Q20">
        <v>19.652611244337901</v>
      </c>
      <c r="R20">
        <v>19.637623234745501</v>
      </c>
    </row>
    <row r="21" spans="2:18" x14ac:dyDescent="0.25">
      <c r="B21" s="1" t="s">
        <v>65</v>
      </c>
      <c r="C21">
        <v>35.631512156024598</v>
      </c>
      <c r="D21">
        <v>34.179134384183797</v>
      </c>
      <c r="E21">
        <v>33.195202473187997</v>
      </c>
      <c r="F21">
        <v>32.468431915399599</v>
      </c>
      <c r="G21">
        <v>31.838980994070599</v>
      </c>
      <c r="H21">
        <v>31.2750434177097</v>
      </c>
      <c r="I21">
        <v>30.769786585308999</v>
      </c>
      <c r="J21">
        <v>30.325381271146799</v>
      </c>
      <c r="K21">
        <v>29.9409690629968</v>
      </c>
      <c r="L21">
        <v>29.606130577944601</v>
      </c>
      <c r="M21">
        <v>29.318225522807399</v>
      </c>
      <c r="N21">
        <v>29.0803052144223</v>
      </c>
      <c r="O21">
        <v>28.891740773252899</v>
      </c>
      <c r="P21">
        <v>28.763692225487599</v>
      </c>
      <c r="Q21">
        <v>28.6935613144536</v>
      </c>
      <c r="R21">
        <v>28.720277851990399</v>
      </c>
    </row>
    <row r="22" spans="2:18" x14ac:dyDescent="0.25">
      <c r="B22" s="1" t="s">
        <v>64</v>
      </c>
      <c r="C22">
        <v>60.650749063670403</v>
      </c>
      <c r="D22">
        <v>56.419876939539897</v>
      </c>
      <c r="E22">
        <v>54.091760299625598</v>
      </c>
      <c r="F22">
        <v>52.217043256369102</v>
      </c>
      <c r="G22">
        <v>50.659521947643903</v>
      </c>
      <c r="H22">
        <v>49.351942199053099</v>
      </c>
      <c r="I22">
        <v>48.244344606704097</v>
      </c>
      <c r="J22">
        <v>47.291840494087701</v>
      </c>
      <c r="K22">
        <v>46.4705776433305</v>
      </c>
      <c r="L22">
        <v>45.761191056134997</v>
      </c>
      <c r="M22">
        <v>45.148608636770703</v>
      </c>
      <c r="N22">
        <v>44.612327212648303</v>
      </c>
      <c r="O22">
        <v>44.144357181074596</v>
      </c>
      <c r="P22">
        <v>43.7406367041199</v>
      </c>
      <c r="Q22">
        <v>43.422284644194796</v>
      </c>
      <c r="R22">
        <v>43.204922418405602</v>
      </c>
    </row>
    <row r="23" spans="2:18" x14ac:dyDescent="0.25">
      <c r="B23" s="1" t="s">
        <v>66</v>
      </c>
      <c r="C23">
        <v>38.721880021424703</v>
      </c>
      <c r="D23">
        <v>36.774459917871802</v>
      </c>
      <c r="E23">
        <v>35.934128471956498</v>
      </c>
      <c r="F23">
        <v>35.243750625378901</v>
      </c>
      <c r="G23">
        <v>34.605047469937603</v>
      </c>
      <c r="H23">
        <v>34.0042924402861</v>
      </c>
      <c r="I23">
        <v>33.428872279300897</v>
      </c>
      <c r="J23">
        <v>32.874099655031699</v>
      </c>
      <c r="K23">
        <v>32.345679561466802</v>
      </c>
      <c r="L23">
        <v>31.853574251137101</v>
      </c>
      <c r="M23">
        <v>31.407460598676401</v>
      </c>
      <c r="N23">
        <v>31.019102750489999</v>
      </c>
      <c r="O23">
        <v>30.699938786441201</v>
      </c>
      <c r="P23">
        <v>30.4528209248348</v>
      </c>
      <c r="Q23">
        <v>30.295929298339601</v>
      </c>
      <c r="R23">
        <v>30.208891269416199</v>
      </c>
    </row>
    <row r="24" spans="2:18" x14ac:dyDescent="0.25">
      <c r="B24" s="1" t="s">
        <v>67</v>
      </c>
      <c r="C24">
        <v>26.788338231365199</v>
      </c>
      <c r="D24">
        <v>23.669961706296199</v>
      </c>
      <c r="E24">
        <v>21.818680584710499</v>
      </c>
      <c r="F24">
        <v>20.5888794614416</v>
      </c>
      <c r="G24">
        <v>19.710945168465901</v>
      </c>
      <c r="H24">
        <v>19.036430441052499</v>
      </c>
      <c r="I24">
        <v>18.477729524015999</v>
      </c>
      <c r="J24">
        <v>17.9751189529442</v>
      </c>
      <c r="K24">
        <v>17.504353114158199</v>
      </c>
      <c r="L24">
        <v>17.054959467462901</v>
      </c>
      <c r="M24">
        <v>16.627570488110099</v>
      </c>
      <c r="N24">
        <v>16.226274393519901</v>
      </c>
      <c r="O24">
        <v>15.856598984771599</v>
      </c>
      <c r="P24">
        <v>15.509395315700401</v>
      </c>
      <c r="Q24">
        <v>15.206719209190499</v>
      </c>
      <c r="R24">
        <v>14.8811114079615</v>
      </c>
    </row>
    <row r="25" spans="2:18" x14ac:dyDescent="0.25">
      <c r="B25" s="1" t="s">
        <v>68</v>
      </c>
      <c r="C25">
        <v>18.596338856226598</v>
      </c>
      <c r="D25">
        <v>17.936709424550202</v>
      </c>
      <c r="E25">
        <v>17.188955485989201</v>
      </c>
      <c r="F25">
        <v>16.554657261498502</v>
      </c>
      <c r="G25">
        <v>15.9962254029598</v>
      </c>
      <c r="H25">
        <v>15.496395640703501</v>
      </c>
      <c r="I25">
        <v>15.053258139508699</v>
      </c>
      <c r="J25">
        <v>14.6682796388836</v>
      </c>
      <c r="K25">
        <v>14.339161306357999</v>
      </c>
      <c r="L25">
        <v>14.0672495596333</v>
      </c>
      <c r="M25">
        <v>13.8530268724684</v>
      </c>
      <c r="N25">
        <v>13.6944309031428</v>
      </c>
      <c r="O25">
        <v>13.5926166297625</v>
      </c>
      <c r="P25">
        <v>13.542668804560799</v>
      </c>
      <c r="Q25">
        <v>13.5438936397648</v>
      </c>
      <c r="R25">
        <v>13.5756280064137</v>
      </c>
    </row>
    <row r="26" spans="2:18" x14ac:dyDescent="0.25">
      <c r="B26" s="1" t="s">
        <v>4</v>
      </c>
      <c r="C26">
        <f>AVERAGE(C16:C25)</f>
        <v>29.584323420382741</v>
      </c>
      <c r="D26">
        <f t="shared" ref="D26:R26" si="2">AVERAGE(D16:D25)</f>
        <v>27.651486103166377</v>
      </c>
      <c r="E26">
        <f t="shared" si="2"/>
        <v>26.386272685666789</v>
      </c>
      <c r="F26">
        <f t="shared" si="2"/>
        <v>25.39903049686302</v>
      </c>
      <c r="G26">
        <f t="shared" si="2"/>
        <v>24.596854954299609</v>
      </c>
      <c r="H26">
        <f t="shared" si="2"/>
        <v>23.930416804993804</v>
      </c>
      <c r="I26">
        <f t="shared" si="2"/>
        <v>23.363344608767122</v>
      </c>
      <c r="J26">
        <f t="shared" si="2"/>
        <v>22.872934493640965</v>
      </c>
      <c r="K26">
        <f t="shared" si="2"/>
        <v>22.447496757841186</v>
      </c>
      <c r="L26">
        <f t="shared" si="2"/>
        <v>22.081349797686229</v>
      </c>
      <c r="M26">
        <f t="shared" si="2"/>
        <v>21.77193758697722</v>
      </c>
      <c r="N26">
        <f t="shared" si="2"/>
        <v>21.51809579781348</v>
      </c>
      <c r="O26">
        <f t="shared" si="2"/>
        <v>21.318410990885052</v>
      </c>
      <c r="P26">
        <f t="shared" si="2"/>
        <v>21.17182420948776</v>
      </c>
      <c r="Q26">
        <f t="shared" si="2"/>
        <v>21.08528989432434</v>
      </c>
      <c r="R26">
        <f t="shared" si="2"/>
        <v>21.062338408501073</v>
      </c>
    </row>
    <row r="27" spans="2:18" x14ac:dyDescent="0.25">
      <c r="B27" s="1" t="s">
        <v>114</v>
      </c>
      <c r="C27">
        <f>STDEV(C16:C25)/SQRT(10)</f>
        <v>4.4791356250151892</v>
      </c>
      <c r="D27">
        <f t="shared" ref="D27:R27" si="3">STDEV(D16:D25)/SQRT(10)</f>
        <v>4.2025975375110578</v>
      </c>
      <c r="E27">
        <f t="shared" si="3"/>
        <v>4.0899917208775198</v>
      </c>
      <c r="F27">
        <f t="shared" si="3"/>
        <v>4.0048691549476647</v>
      </c>
      <c r="G27">
        <f t="shared" si="3"/>
        <v>3.932546069508978</v>
      </c>
      <c r="H27">
        <f t="shared" si="3"/>
        <v>3.8712280596619584</v>
      </c>
      <c r="I27">
        <f t="shared" si="3"/>
        <v>3.8202498533622742</v>
      </c>
      <c r="J27">
        <f t="shared" si="3"/>
        <v>3.7778473921848033</v>
      </c>
      <c r="K27">
        <f t="shared" si="3"/>
        <v>3.7427137517292879</v>
      </c>
      <c r="L27">
        <f t="shared" si="3"/>
        <v>3.7129100508101387</v>
      </c>
      <c r="M27">
        <f t="shared" si="3"/>
        <v>3.6869267069987441</v>
      </c>
      <c r="N27">
        <f t="shared" si="3"/>
        <v>3.6636198276033083</v>
      </c>
      <c r="O27">
        <f t="shared" si="3"/>
        <v>3.6430778450766499</v>
      </c>
      <c r="P27">
        <f t="shared" si="3"/>
        <v>3.6259791512854598</v>
      </c>
      <c r="Q27">
        <f t="shared" si="3"/>
        <v>3.6148447539935509</v>
      </c>
      <c r="R27">
        <f t="shared" si="3"/>
        <v>3.6102428183553767</v>
      </c>
    </row>
    <row r="28" spans="2:18" x14ac:dyDescent="0.25">
      <c r="C28" s="111" t="s">
        <v>58</v>
      </c>
      <c r="D28" s="112"/>
      <c r="E28" s="112"/>
      <c r="F28" s="112"/>
      <c r="G28" s="112"/>
      <c r="H28" s="112"/>
      <c r="I28" s="112"/>
      <c r="J28" s="112"/>
      <c r="K28" s="112"/>
      <c r="L28" s="112"/>
      <c r="M28" s="112"/>
      <c r="N28" s="112"/>
      <c r="O28" s="112"/>
      <c r="P28" s="112"/>
      <c r="Q28" s="112"/>
      <c r="R28" s="113"/>
    </row>
    <row r="29" spans="2:18" x14ac:dyDescent="0.25">
      <c r="B29" s="1" t="s">
        <v>113</v>
      </c>
      <c r="C29">
        <v>10.339423846359001</v>
      </c>
      <c r="D29">
        <v>9.6581310571708006</v>
      </c>
      <c r="E29">
        <v>8.9020881758945194</v>
      </c>
      <c r="F29">
        <v>8.3841845004821796</v>
      </c>
      <c r="G29">
        <v>7.9427285615602603</v>
      </c>
      <c r="H29">
        <v>7.5317953585491697</v>
      </c>
      <c r="I29">
        <v>7.13878246320232</v>
      </c>
      <c r="J29">
        <v>6.76537208679113</v>
      </c>
      <c r="K29">
        <v>6.4073100146053097</v>
      </c>
      <c r="L29">
        <v>6.06575006748385</v>
      </c>
      <c r="M29">
        <v>5.7402731082378899</v>
      </c>
      <c r="N29">
        <v>5.4282900348517797</v>
      </c>
      <c r="O29">
        <v>5.1297488854170599</v>
      </c>
      <c r="P29">
        <v>4.8450697963901499</v>
      </c>
      <c r="Q29">
        <v>4.5678847692718101</v>
      </c>
      <c r="R29">
        <v>4.2944785276073603</v>
      </c>
    </row>
    <row r="30" spans="2:18" x14ac:dyDescent="0.25">
      <c r="B30" s="1" t="s">
        <v>2</v>
      </c>
      <c r="C30">
        <v>17.415146230211999</v>
      </c>
      <c r="D30">
        <v>15.6589303282354</v>
      </c>
      <c r="E30">
        <v>14.5658131779677</v>
      </c>
      <c r="F30">
        <v>13.8077350607536</v>
      </c>
      <c r="G30">
        <v>13.252736441628301</v>
      </c>
      <c r="H30">
        <v>12.8459982464543</v>
      </c>
      <c r="I30">
        <v>12.559976245916699</v>
      </c>
      <c r="J30">
        <v>12.366731441053901</v>
      </c>
      <c r="K30">
        <v>12.2446060781183</v>
      </c>
      <c r="L30">
        <v>12.1805046308668</v>
      </c>
      <c r="M30">
        <v>12.162668518316501</v>
      </c>
      <c r="N30">
        <v>12.1835315208001</v>
      </c>
      <c r="O30">
        <v>12.2328855073019</v>
      </c>
      <c r="P30">
        <v>12.299660137733699</v>
      </c>
      <c r="Q30">
        <v>12.389321169841701</v>
      </c>
      <c r="R30">
        <v>12.5033539039442</v>
      </c>
    </row>
    <row r="31" spans="2:18" x14ac:dyDescent="0.25">
      <c r="B31" s="1" t="s">
        <v>3</v>
      </c>
      <c r="C31">
        <v>32.884795399839497</v>
      </c>
      <c r="D31">
        <v>31.533832575555</v>
      </c>
      <c r="E31">
        <v>30.226235051388802</v>
      </c>
      <c r="F31">
        <v>29.073854735796498</v>
      </c>
      <c r="G31">
        <v>28.190531052258802</v>
      </c>
      <c r="H31">
        <v>27.5031834974329</v>
      </c>
      <c r="I31">
        <v>26.988179311996401</v>
      </c>
      <c r="J31">
        <v>26.618770667983298</v>
      </c>
      <c r="K31">
        <v>26.3537168234283</v>
      </c>
      <c r="L31">
        <v>26.1758434130716</v>
      </c>
      <c r="M31">
        <v>26.076999246630098</v>
      </c>
      <c r="N31">
        <v>26.049275677518501</v>
      </c>
      <c r="O31">
        <v>26.090675505291699</v>
      </c>
      <c r="P31">
        <v>26.192832308103799</v>
      </c>
      <c r="Q31">
        <v>26.372358919497199</v>
      </c>
      <c r="R31">
        <v>26.611393420700701</v>
      </c>
    </row>
    <row r="32" spans="2:18" x14ac:dyDescent="0.25">
      <c r="B32" s="1" t="s">
        <v>46</v>
      </c>
      <c r="C32">
        <v>22.256097560975601</v>
      </c>
      <c r="D32">
        <v>18.094121325828599</v>
      </c>
      <c r="E32">
        <v>15.839204349657299</v>
      </c>
      <c r="F32">
        <v>14.3833665664274</v>
      </c>
      <c r="G32">
        <v>13.366692830978501</v>
      </c>
      <c r="H32">
        <v>12.613117249943899</v>
      </c>
      <c r="I32">
        <v>12.0257603559667</v>
      </c>
      <c r="J32">
        <v>11.554101516577999</v>
      </c>
      <c r="K32">
        <v>11.1682384219908</v>
      </c>
      <c r="L32">
        <v>10.842250084410299</v>
      </c>
      <c r="M32">
        <v>10.557367340066399</v>
      </c>
      <c r="N32">
        <v>10.294709311058799</v>
      </c>
      <c r="O32">
        <v>10.04168740667</v>
      </c>
      <c r="P32">
        <v>9.7985347985347993</v>
      </c>
      <c r="Q32">
        <v>9.56010452961673</v>
      </c>
      <c r="R32">
        <v>9.38086303939963</v>
      </c>
    </row>
    <row r="33" spans="2:18" x14ac:dyDescent="0.25">
      <c r="B33" s="1" t="s">
        <v>63</v>
      </c>
      <c r="C33">
        <v>32.558952837729798</v>
      </c>
      <c r="D33">
        <v>28.809618971489499</v>
      </c>
      <c r="E33">
        <v>26.288064786266201</v>
      </c>
      <c r="F33">
        <v>24.4128653121459</v>
      </c>
      <c r="G33">
        <v>22.954389845876499</v>
      </c>
      <c r="H33">
        <v>21.788726195199601</v>
      </c>
      <c r="I33">
        <v>20.832688161822499</v>
      </c>
      <c r="J33">
        <v>20.043386166485</v>
      </c>
      <c r="K33">
        <v>19.402685310956201</v>
      </c>
      <c r="L33">
        <v>18.898038412426001</v>
      </c>
      <c r="M33">
        <v>18.519104130615101</v>
      </c>
      <c r="N33">
        <v>18.251347639836801</v>
      </c>
      <c r="O33">
        <v>18.0878154619162</v>
      </c>
      <c r="P33">
        <v>18.015587529975999</v>
      </c>
      <c r="Q33">
        <v>18.0222488675726</v>
      </c>
      <c r="R33">
        <v>18.092192912336799</v>
      </c>
    </row>
    <row r="34" spans="2:18" x14ac:dyDescent="0.25">
      <c r="B34" s="1" t="s">
        <v>65</v>
      </c>
      <c r="C34">
        <v>35.631512156024598</v>
      </c>
      <c r="D34">
        <v>33.870781013447299</v>
      </c>
      <c r="E34">
        <v>32.4664134956681</v>
      </c>
      <c r="F34">
        <v>31.731084838218202</v>
      </c>
      <c r="G34">
        <v>31.301897852792798</v>
      </c>
      <c r="H34">
        <v>31.0826229607956</v>
      </c>
      <c r="I34">
        <v>31.028208366573299</v>
      </c>
      <c r="J34">
        <v>31.1042461857317</v>
      </c>
      <c r="K34">
        <v>31.293883781193301</v>
      </c>
      <c r="L34">
        <v>31.5880819687927</v>
      </c>
      <c r="M34">
        <v>31.983224607790302</v>
      </c>
      <c r="N34">
        <v>32.489452839439501</v>
      </c>
      <c r="O34">
        <v>33.116150146941003</v>
      </c>
      <c r="P34">
        <v>33.863433965624701</v>
      </c>
      <c r="Q34">
        <v>34.728159230563698</v>
      </c>
      <c r="R34">
        <v>35.666577611541499</v>
      </c>
    </row>
    <row r="35" spans="2:18" x14ac:dyDescent="0.25">
      <c r="B35" s="1" t="s">
        <v>64</v>
      </c>
      <c r="C35">
        <v>60.650749063670403</v>
      </c>
      <c r="D35">
        <v>56.987693953986103</v>
      </c>
      <c r="E35">
        <v>54.187495222808202</v>
      </c>
      <c r="F35">
        <v>52.307368928556699</v>
      </c>
      <c r="G35">
        <v>50.909889668918701</v>
      </c>
      <c r="H35">
        <v>49.738854644552902</v>
      </c>
      <c r="I35">
        <v>48.7028140398928</v>
      </c>
      <c r="J35">
        <v>47.762907088749898</v>
      </c>
      <c r="K35">
        <v>46.917609544014098</v>
      </c>
      <c r="L35">
        <v>46.1731520218678</v>
      </c>
      <c r="M35">
        <v>45.534262754367099</v>
      </c>
      <c r="N35">
        <v>45.010480423803003</v>
      </c>
      <c r="O35">
        <v>44.611327677138298</v>
      </c>
      <c r="P35">
        <v>44.358168360977402</v>
      </c>
      <c r="Q35">
        <v>44.2215088282504</v>
      </c>
      <c r="R35">
        <v>44.194756554307098</v>
      </c>
    </row>
    <row r="36" spans="2:18" x14ac:dyDescent="0.25">
      <c r="B36" s="1" t="s">
        <v>66</v>
      </c>
      <c r="C36">
        <v>38.721880021424703</v>
      </c>
      <c r="D36">
        <v>34.972326370291</v>
      </c>
      <c r="E36">
        <v>32.169159843905398</v>
      </c>
      <c r="F36">
        <v>30.092850374050101</v>
      </c>
      <c r="G36">
        <v>28.567670166826598</v>
      </c>
      <c r="H36">
        <v>27.392412087109498</v>
      </c>
      <c r="I36">
        <v>26.456739899094</v>
      </c>
      <c r="J36">
        <v>25.672950509586901</v>
      </c>
      <c r="K36">
        <v>25.001189223202999</v>
      </c>
      <c r="L36">
        <v>24.407134108526702</v>
      </c>
      <c r="M36">
        <v>23.875764924238499</v>
      </c>
      <c r="N36">
        <v>23.402429118819001</v>
      </c>
      <c r="O36">
        <v>22.971057464228299</v>
      </c>
      <c r="P36">
        <v>22.570076772004999</v>
      </c>
      <c r="Q36">
        <v>22.199718800214299</v>
      </c>
      <c r="R36">
        <v>21.853240492769199</v>
      </c>
    </row>
    <row r="37" spans="2:18" x14ac:dyDescent="0.25">
      <c r="B37" s="1" t="s">
        <v>67</v>
      </c>
      <c r="C37">
        <v>26.788338231365199</v>
      </c>
      <c r="D37">
        <v>22.368643690444401</v>
      </c>
      <c r="E37">
        <v>19.919325598259601</v>
      </c>
      <c r="F37">
        <v>18.131853452451899</v>
      </c>
      <c r="G37">
        <v>16.814463922398598</v>
      </c>
      <c r="H37">
        <v>15.8200168786598</v>
      </c>
      <c r="I37">
        <v>15.040156543963599</v>
      </c>
      <c r="J37">
        <v>14.4101239693011</v>
      </c>
      <c r="K37">
        <v>13.8896429512245</v>
      </c>
      <c r="L37">
        <v>13.4544589794389</v>
      </c>
      <c r="M37">
        <v>13.0861796721401</v>
      </c>
      <c r="N37">
        <v>12.7694333451748</v>
      </c>
      <c r="O37">
        <v>12.491364833403299</v>
      </c>
      <c r="P37">
        <v>12.2406269480809</v>
      </c>
      <c r="Q37">
        <v>12.0124231899546</v>
      </c>
      <c r="R37">
        <v>11.7819930537002</v>
      </c>
    </row>
    <row r="38" spans="2:18" x14ac:dyDescent="0.25">
      <c r="B38" s="1" t="s">
        <v>68</v>
      </c>
      <c r="C38">
        <v>18.596338856226598</v>
      </c>
      <c r="D38">
        <v>16.977329413860701</v>
      </c>
      <c r="E38">
        <v>15.8908528670688</v>
      </c>
      <c r="F38">
        <v>15.1575375452981</v>
      </c>
      <c r="G38">
        <v>14.667505574774401</v>
      </c>
      <c r="H38">
        <v>14.3205805418526</v>
      </c>
      <c r="I38">
        <v>14.0738890986085</v>
      </c>
      <c r="J38">
        <v>13.895188782949299</v>
      </c>
      <c r="K38">
        <v>13.772395095550999</v>
      </c>
      <c r="L38">
        <v>13.699829032538799</v>
      </c>
      <c r="M38">
        <v>13.681825256518</v>
      </c>
      <c r="N38">
        <v>13.7143561943134</v>
      </c>
      <c r="O38">
        <v>13.8036859586165</v>
      </c>
      <c r="P38">
        <v>13.953768038482099</v>
      </c>
      <c r="Q38">
        <v>14.1618786745056</v>
      </c>
      <c r="R38">
        <v>14.484233030465001</v>
      </c>
    </row>
    <row r="39" spans="2:18" x14ac:dyDescent="0.25">
      <c r="B39" s="1" t="s">
        <v>4</v>
      </c>
      <c r="C39">
        <f>AVERAGE(C29:C38)</f>
        <v>29.584323420382741</v>
      </c>
      <c r="D39">
        <f t="shared" ref="D39:R39" si="4">AVERAGE(D29:D38)</f>
        <v>26.89314087003088</v>
      </c>
      <c r="E39">
        <f t="shared" si="4"/>
        <v>25.045465256888459</v>
      </c>
      <c r="F39">
        <f t="shared" si="4"/>
        <v>23.74827013141806</v>
      </c>
      <c r="G39">
        <f t="shared" si="4"/>
        <v>22.796850591801345</v>
      </c>
      <c r="H39">
        <f t="shared" si="4"/>
        <v>22.063730766055027</v>
      </c>
      <c r="I39">
        <f t="shared" si="4"/>
        <v>21.484719448703682</v>
      </c>
      <c r="J39">
        <f t="shared" si="4"/>
        <v>21.019377841521024</v>
      </c>
      <c r="K39">
        <f t="shared" si="4"/>
        <v>20.64512772442848</v>
      </c>
      <c r="L39">
        <f t="shared" si="4"/>
        <v>20.348504271942343</v>
      </c>
      <c r="M39">
        <f t="shared" si="4"/>
        <v>20.121766955891999</v>
      </c>
      <c r="N39">
        <f t="shared" si="4"/>
        <v>19.959330610561569</v>
      </c>
      <c r="O39">
        <f t="shared" si="4"/>
        <v>19.857639884692425</v>
      </c>
      <c r="P39">
        <f t="shared" si="4"/>
        <v>19.813775865590856</v>
      </c>
      <c r="Q39">
        <f t="shared" si="4"/>
        <v>19.823560697928862</v>
      </c>
      <c r="R39">
        <f t="shared" si="4"/>
        <v>19.886308254677168</v>
      </c>
    </row>
    <row r="40" spans="2:18" x14ac:dyDescent="0.25">
      <c r="B40" s="1" t="s">
        <v>114</v>
      </c>
      <c r="C40">
        <f>STDEV(C29:C38)/SQRT(10)</f>
        <v>4.4791356250151892</v>
      </c>
      <c r="D40">
        <f t="shared" ref="D40:R40" si="5">STDEV(D29:D38)/SQRT(10)</f>
        <v>4.3002867084121359</v>
      </c>
      <c r="E40">
        <f t="shared" si="5"/>
        <v>4.1482674349852662</v>
      </c>
      <c r="F40">
        <f t="shared" si="5"/>
        <v>4.0501307215680953</v>
      </c>
      <c r="G40">
        <f t="shared" si="5"/>
        <v>3.9827906093588852</v>
      </c>
      <c r="H40">
        <f t="shared" si="5"/>
        <v>3.9295309164308692</v>
      </c>
      <c r="I40">
        <f t="shared" si="5"/>
        <v>3.8854696704263105</v>
      </c>
      <c r="J40">
        <f t="shared" si="5"/>
        <v>3.8484559048674738</v>
      </c>
      <c r="K40">
        <f t="shared" si="5"/>
        <v>3.8191228009380342</v>
      </c>
      <c r="L40">
        <f t="shared" si="5"/>
        <v>3.7985225847993167</v>
      </c>
      <c r="M40">
        <f t="shared" si="5"/>
        <v>3.7877575183577012</v>
      </c>
      <c r="N40">
        <f t="shared" si="5"/>
        <v>3.7890735584586763</v>
      </c>
      <c r="O40">
        <f t="shared" si="5"/>
        <v>3.8042702266778425</v>
      </c>
      <c r="P40">
        <f t="shared" si="5"/>
        <v>3.8353104455235725</v>
      </c>
      <c r="Q40">
        <f t="shared" si="5"/>
        <v>3.8810009456264667</v>
      </c>
      <c r="R40">
        <f t="shared" si="5"/>
        <v>3.9371053840368608</v>
      </c>
    </row>
  </sheetData>
  <mergeCells count="3">
    <mergeCell ref="C15:R15"/>
    <mergeCell ref="C2:R2"/>
    <mergeCell ref="C28:R28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9"/>
  <sheetViews>
    <sheetView topLeftCell="A13" zoomScaleNormal="100" workbookViewId="0">
      <selection activeCell="G11" sqref="G11"/>
    </sheetView>
  </sheetViews>
  <sheetFormatPr defaultRowHeight="15" x14ac:dyDescent="0.25"/>
  <sheetData>
    <row r="1" spans="1:18" x14ac:dyDescent="0.25">
      <c r="C1">
        <v>1</v>
      </c>
      <c r="D1">
        <v>2</v>
      </c>
      <c r="E1">
        <v>3</v>
      </c>
      <c r="F1">
        <v>4</v>
      </c>
      <c r="G1">
        <v>5</v>
      </c>
      <c r="H1">
        <v>6</v>
      </c>
      <c r="I1">
        <v>7</v>
      </c>
      <c r="J1">
        <v>8</v>
      </c>
      <c r="K1">
        <v>9</v>
      </c>
      <c r="L1">
        <v>10</v>
      </c>
      <c r="M1">
        <v>11</v>
      </c>
      <c r="N1">
        <v>12</v>
      </c>
      <c r="O1">
        <v>13</v>
      </c>
      <c r="P1">
        <v>14</v>
      </c>
      <c r="Q1">
        <v>15</v>
      </c>
      <c r="R1">
        <v>16</v>
      </c>
    </row>
    <row r="2" spans="1:18" x14ac:dyDescent="0.25">
      <c r="B2" s="1" t="s">
        <v>127</v>
      </c>
      <c r="C2">
        <v>29.584323420382741</v>
      </c>
      <c r="D2">
        <v>29.584323420382741</v>
      </c>
      <c r="E2">
        <v>29.584323420382741</v>
      </c>
      <c r="F2">
        <v>29.584323420382741</v>
      </c>
      <c r="G2">
        <v>29.584323420382741</v>
      </c>
      <c r="H2">
        <v>29.584323420382741</v>
      </c>
      <c r="I2">
        <v>29.584323420382741</v>
      </c>
      <c r="J2">
        <v>29.584323420382741</v>
      </c>
      <c r="K2">
        <v>29.584323420382741</v>
      </c>
      <c r="L2">
        <v>29.584323420382741</v>
      </c>
      <c r="M2">
        <v>29.584323420382741</v>
      </c>
      <c r="N2">
        <v>29.584323420382741</v>
      </c>
      <c r="O2">
        <v>29.584323420382741</v>
      </c>
      <c r="P2">
        <v>29.584323420382741</v>
      </c>
      <c r="Q2">
        <v>29.584323420382741</v>
      </c>
      <c r="R2">
        <v>29.584323420382741</v>
      </c>
    </row>
    <row r="3" spans="1:18" x14ac:dyDescent="0.25">
      <c r="B3" s="1" t="s">
        <v>59</v>
      </c>
      <c r="C3">
        <v>29.584323420382741</v>
      </c>
      <c r="D3">
        <v>22.803905536966816</v>
      </c>
      <c r="E3">
        <v>19.893437496135778</v>
      </c>
      <c r="F3">
        <v>18.298121447077797</v>
      </c>
      <c r="G3">
        <v>17.309437900754173</v>
      </c>
      <c r="H3">
        <v>16.646441628627631</v>
      </c>
      <c r="I3">
        <v>16.175270650802354</v>
      </c>
      <c r="J3">
        <v>15.829466980022556</v>
      </c>
      <c r="K3">
        <v>15.567828695545595</v>
      </c>
      <c r="L3">
        <v>15.366653636811993</v>
      </c>
      <c r="M3">
        <v>15.209327011817876</v>
      </c>
      <c r="N3">
        <v>15.085872140234224</v>
      </c>
      <c r="O3">
        <v>14.986325642800916</v>
      </c>
      <c r="P3">
        <v>14.901765629913745</v>
      </c>
      <c r="Q3">
        <v>14.82419485624086</v>
      </c>
      <c r="R3">
        <v>14.746717610688032</v>
      </c>
    </row>
    <row r="4" spans="1:18" x14ac:dyDescent="0.25">
      <c r="A4" s="114" t="s">
        <v>119</v>
      </c>
      <c r="B4" s="1" t="s">
        <v>57</v>
      </c>
      <c r="C4">
        <v>72.131538992332253</v>
      </c>
      <c r="D4">
        <v>46.762530031759688</v>
      </c>
      <c r="E4">
        <v>31.335837191886718</v>
      </c>
      <c r="F4">
        <v>23.097872033055936</v>
      </c>
      <c r="G4">
        <v>19.02695893218328</v>
      </c>
      <c r="H4">
        <v>16.891252736496117</v>
      </c>
      <c r="I4">
        <v>15.657131112418821</v>
      </c>
      <c r="J4">
        <v>14.876169911312626</v>
      </c>
      <c r="K4">
        <v>14.341517224591588</v>
      </c>
      <c r="L4">
        <v>13.955608215268398</v>
      </c>
      <c r="M4">
        <v>13.662831364954675</v>
      </c>
      <c r="N4">
        <v>13.436150300706482</v>
      </c>
      <c r="O4">
        <v>13.251192008912515</v>
      </c>
      <c r="P4">
        <v>13.096114520795201</v>
      </c>
      <c r="Q4">
        <v>12.976306166578814</v>
      </c>
      <c r="R4">
        <v>12.910216698426263</v>
      </c>
    </row>
    <row r="5" spans="1:18" x14ac:dyDescent="0.25">
      <c r="A5" s="114"/>
      <c r="B5" s="1" t="s">
        <v>56</v>
      </c>
      <c r="C5">
        <v>69.608066227788328</v>
      </c>
      <c r="D5">
        <v>45.667359295043369</v>
      </c>
      <c r="E5">
        <v>28.31513240581598</v>
      </c>
      <c r="F5">
        <v>20.756378546867005</v>
      </c>
      <c r="G5">
        <v>16.977638513032801</v>
      </c>
      <c r="H5">
        <v>14.874769678288809</v>
      </c>
      <c r="I5">
        <v>13.601203824303047</v>
      </c>
      <c r="J5">
        <v>12.766932745203995</v>
      </c>
      <c r="K5">
        <v>12.182230633899938</v>
      </c>
      <c r="L5">
        <v>11.747539735724592</v>
      </c>
      <c r="M5">
        <v>11.410873884087085</v>
      </c>
      <c r="N5">
        <v>11.141286369474035</v>
      </c>
      <c r="O5">
        <v>10.920432911885356</v>
      </c>
      <c r="P5">
        <v>10.738643541006567</v>
      </c>
      <c r="Q5">
        <v>10.595774129393584</v>
      </c>
      <c r="R5">
        <v>10.484416977693618</v>
      </c>
    </row>
    <row r="6" spans="1:18" x14ac:dyDescent="0.25">
      <c r="A6" s="114"/>
      <c r="B6" s="1" t="s">
        <v>58</v>
      </c>
      <c r="C6">
        <v>71.46939711638521</v>
      </c>
      <c r="D6">
        <v>58.991748095219215</v>
      </c>
      <c r="E6">
        <v>43.301084388022467</v>
      </c>
      <c r="F6">
        <v>31.83622004436479</v>
      </c>
      <c r="G6">
        <v>23.663843190306689</v>
      </c>
      <c r="H6">
        <v>18.179396007944838</v>
      </c>
      <c r="I6">
        <v>14.815209492742733</v>
      </c>
      <c r="J6">
        <v>12.79900385024246</v>
      </c>
      <c r="K6">
        <v>11.554962740008005</v>
      </c>
      <c r="L6">
        <v>10.755117834154344</v>
      </c>
      <c r="M6">
        <v>10.214678136091615</v>
      </c>
      <c r="N6">
        <v>9.8304323589795306</v>
      </c>
      <c r="O6">
        <v>9.5417761981861773</v>
      </c>
      <c r="P6">
        <v>9.3088096977008696</v>
      </c>
      <c r="Q6">
        <v>9.1160648886904827</v>
      </c>
      <c r="R6">
        <v>8.9477533796896758</v>
      </c>
    </row>
    <row r="7" spans="1:18" x14ac:dyDescent="0.25">
      <c r="A7" s="115" t="s">
        <v>120</v>
      </c>
      <c r="B7" s="1" t="s">
        <v>57</v>
      </c>
      <c r="C7">
        <v>29.584323420382741</v>
      </c>
      <c r="D7">
        <v>27.271218739051346</v>
      </c>
      <c r="E7">
        <v>25.945685893701501</v>
      </c>
      <c r="F7">
        <v>25.032461843526974</v>
      </c>
      <c r="G7">
        <v>24.36340701546608</v>
      </c>
      <c r="H7">
        <v>23.849039092907859</v>
      </c>
      <c r="I7">
        <v>23.446315522796876</v>
      </c>
      <c r="J7">
        <v>23.124719149588831</v>
      </c>
      <c r="K7">
        <v>22.86440866362716</v>
      </c>
      <c r="L7">
        <v>22.653516187274672</v>
      </c>
      <c r="M7">
        <v>22.485481874370304</v>
      </c>
      <c r="N7">
        <v>22.355838062205962</v>
      </c>
      <c r="O7">
        <v>22.264160720617653</v>
      </c>
      <c r="P7">
        <v>22.209014032273057</v>
      </c>
      <c r="Q7">
        <v>22.190267934714822</v>
      </c>
      <c r="R7">
        <v>22.176295234037912</v>
      </c>
    </row>
    <row r="8" spans="1:18" x14ac:dyDescent="0.25">
      <c r="A8" s="115"/>
      <c r="B8" s="1" t="s">
        <v>56</v>
      </c>
      <c r="C8">
        <v>29.584323420382741</v>
      </c>
      <c r="D8">
        <v>27.651486103166377</v>
      </c>
      <c r="E8">
        <v>26.386272685666789</v>
      </c>
      <c r="F8">
        <v>25.39903049686302</v>
      </c>
      <c r="G8">
        <v>24.596854954299609</v>
      </c>
      <c r="H8">
        <v>23.930416804993804</v>
      </c>
      <c r="I8">
        <v>23.363344608767122</v>
      </c>
      <c r="J8">
        <v>22.872934493640965</v>
      </c>
      <c r="K8">
        <v>22.447496757841186</v>
      </c>
      <c r="L8">
        <v>22.081349797686229</v>
      </c>
      <c r="M8">
        <v>21.77193758697722</v>
      </c>
      <c r="N8">
        <v>21.51809579781348</v>
      </c>
      <c r="O8">
        <v>21.318410990885052</v>
      </c>
      <c r="P8">
        <v>21.17182420948776</v>
      </c>
      <c r="Q8">
        <v>21.08528989432434</v>
      </c>
      <c r="R8">
        <v>21.062338408501073</v>
      </c>
    </row>
    <row r="9" spans="1:18" x14ac:dyDescent="0.25">
      <c r="A9" s="115"/>
      <c r="B9" s="1" t="s">
        <v>58</v>
      </c>
      <c r="C9">
        <v>29.584323420382741</v>
      </c>
      <c r="D9">
        <v>26.89314087003088</v>
      </c>
      <c r="E9">
        <v>25.045465256888459</v>
      </c>
      <c r="F9">
        <v>23.74827013141806</v>
      </c>
      <c r="G9">
        <v>22.796850591801345</v>
      </c>
      <c r="H9">
        <v>22.063730766055027</v>
      </c>
      <c r="I9">
        <v>21.484719448703682</v>
      </c>
      <c r="J9">
        <v>21.019377841521024</v>
      </c>
      <c r="K9">
        <v>20.64512772442848</v>
      </c>
      <c r="L9">
        <v>20.348504271942343</v>
      </c>
      <c r="M9">
        <v>20.121766955891999</v>
      </c>
      <c r="N9">
        <v>19.959330610561569</v>
      </c>
      <c r="O9">
        <v>19.857639884692425</v>
      </c>
      <c r="P9">
        <v>19.813775865590856</v>
      </c>
      <c r="Q9">
        <v>19.823560697928862</v>
      </c>
      <c r="R9">
        <v>19.886308254677168</v>
      </c>
    </row>
  </sheetData>
  <mergeCells count="2">
    <mergeCell ref="A4:A6"/>
    <mergeCell ref="A7:A9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9"/>
  <sheetViews>
    <sheetView topLeftCell="S10" zoomScale="115" zoomScaleNormal="115" workbookViewId="0">
      <selection activeCell="AE17" sqref="AE17"/>
    </sheetView>
  </sheetViews>
  <sheetFormatPr defaultRowHeight="15" x14ac:dyDescent="0.25"/>
  <sheetData>
    <row r="1" spans="1:18" x14ac:dyDescent="0.25">
      <c r="C1">
        <v>1</v>
      </c>
      <c r="D1">
        <v>2</v>
      </c>
      <c r="E1">
        <v>3</v>
      </c>
      <c r="F1">
        <v>4</v>
      </c>
      <c r="G1">
        <v>5</v>
      </c>
      <c r="H1">
        <v>6</v>
      </c>
      <c r="I1">
        <v>7</v>
      </c>
      <c r="J1">
        <v>8</v>
      </c>
      <c r="K1">
        <v>9</v>
      </c>
      <c r="L1">
        <v>10</v>
      </c>
      <c r="M1">
        <v>11</v>
      </c>
      <c r="N1">
        <v>12</v>
      </c>
      <c r="O1">
        <v>13</v>
      </c>
      <c r="P1">
        <v>14</v>
      </c>
      <c r="Q1">
        <v>15</v>
      </c>
      <c r="R1">
        <v>16</v>
      </c>
    </row>
    <row r="2" spans="1:18" x14ac:dyDescent="0.25">
      <c r="B2" s="1" t="s">
        <v>127</v>
      </c>
      <c r="C2">
        <v>29.584323420382741</v>
      </c>
      <c r="D2">
        <v>29.584323420382741</v>
      </c>
      <c r="E2">
        <v>29.584323420382741</v>
      </c>
      <c r="F2">
        <v>29.584323420382741</v>
      </c>
      <c r="G2">
        <v>29.584323420382741</v>
      </c>
      <c r="H2">
        <v>29.584323420382741</v>
      </c>
      <c r="I2">
        <v>29.584323420382741</v>
      </c>
      <c r="J2">
        <v>29.584323420382741</v>
      </c>
      <c r="K2">
        <v>29.584323420382741</v>
      </c>
      <c r="L2">
        <v>29.584323420382741</v>
      </c>
      <c r="M2">
        <v>29.584323420382741</v>
      </c>
      <c r="N2">
        <v>29.584323420382741</v>
      </c>
      <c r="O2">
        <v>29.584323420382741</v>
      </c>
      <c r="P2">
        <v>29.584323420382741</v>
      </c>
      <c r="Q2">
        <v>29.584323420382741</v>
      </c>
      <c r="R2">
        <v>29.584323420382741</v>
      </c>
    </row>
    <row r="3" spans="1:18" x14ac:dyDescent="0.25">
      <c r="B3" s="1" t="s">
        <v>59</v>
      </c>
      <c r="C3">
        <v>29.584323420382741</v>
      </c>
      <c r="D3">
        <v>22.803905536966816</v>
      </c>
      <c r="E3">
        <v>19.893437496135778</v>
      </c>
      <c r="F3">
        <v>18.298121447077797</v>
      </c>
      <c r="G3">
        <v>17.309437900754173</v>
      </c>
      <c r="H3">
        <v>16.646441628627631</v>
      </c>
      <c r="I3">
        <v>16.175270650802354</v>
      </c>
      <c r="J3">
        <v>15.829466980022556</v>
      </c>
      <c r="K3">
        <v>15.567828695545595</v>
      </c>
      <c r="L3">
        <v>15.366653636811993</v>
      </c>
      <c r="M3">
        <v>15.209327011817876</v>
      </c>
      <c r="N3">
        <v>15.085872140234224</v>
      </c>
      <c r="O3">
        <v>14.986325642800916</v>
      </c>
      <c r="P3">
        <v>14.901765629913745</v>
      </c>
      <c r="Q3">
        <v>14.82419485624086</v>
      </c>
      <c r="R3">
        <v>14.746717610688032</v>
      </c>
    </row>
    <row r="4" spans="1:18" ht="14.45" customHeight="1" x14ac:dyDescent="0.25">
      <c r="A4" s="45" t="s">
        <v>119</v>
      </c>
      <c r="B4" s="1" t="s">
        <v>58</v>
      </c>
      <c r="C4">
        <v>71.46939711638521</v>
      </c>
      <c r="D4">
        <v>58.991748095219215</v>
      </c>
      <c r="E4">
        <v>43.301084388022467</v>
      </c>
      <c r="F4">
        <v>31.83622004436479</v>
      </c>
      <c r="G4">
        <v>23.663843190306689</v>
      </c>
      <c r="H4">
        <v>18.179396007944838</v>
      </c>
      <c r="I4">
        <v>14.815209492742733</v>
      </c>
      <c r="J4">
        <v>12.79900385024246</v>
      </c>
      <c r="K4">
        <v>11.554962740008005</v>
      </c>
      <c r="L4">
        <v>10.755117834154344</v>
      </c>
      <c r="M4">
        <v>10.214678136091615</v>
      </c>
      <c r="N4">
        <v>9.8304323589795306</v>
      </c>
      <c r="O4">
        <v>9.5417761981861773</v>
      </c>
      <c r="P4">
        <v>9.3088096977008696</v>
      </c>
      <c r="Q4">
        <v>9.1160648886904827</v>
      </c>
      <c r="R4">
        <v>8.9477533796896758</v>
      </c>
    </row>
    <row r="5" spans="1:18" x14ac:dyDescent="0.25">
      <c r="A5" s="71" t="s">
        <v>120</v>
      </c>
      <c r="B5" s="1" t="s">
        <v>58</v>
      </c>
      <c r="C5">
        <v>29.584323420382741</v>
      </c>
      <c r="D5">
        <v>26.89314087003088</v>
      </c>
      <c r="E5">
        <v>25.045465256888459</v>
      </c>
      <c r="F5">
        <v>23.74827013141806</v>
      </c>
      <c r="G5">
        <v>22.796850591801345</v>
      </c>
      <c r="H5">
        <v>22.063730766055027</v>
      </c>
      <c r="I5">
        <v>21.484719448703682</v>
      </c>
      <c r="J5">
        <v>21.019377841521024</v>
      </c>
      <c r="K5">
        <v>20.64512772442848</v>
      </c>
      <c r="L5">
        <v>20.348504271942343</v>
      </c>
      <c r="M5">
        <v>20.121766955891999</v>
      </c>
      <c r="N5">
        <v>19.959330610561569</v>
      </c>
      <c r="O5">
        <v>19.857639884692425</v>
      </c>
      <c r="P5">
        <v>19.813775865590856</v>
      </c>
      <c r="Q5">
        <v>19.823560697928862</v>
      </c>
      <c r="R5">
        <v>19.886308254677168</v>
      </c>
    </row>
    <row r="6" spans="1:18" x14ac:dyDescent="0.25">
      <c r="A6" s="70"/>
    </row>
    <row r="7" spans="1:18" ht="14.45" customHeight="1" x14ac:dyDescent="0.25">
      <c r="A7" s="116" t="s">
        <v>163</v>
      </c>
      <c r="B7" s="1" t="s">
        <v>127</v>
      </c>
      <c r="C7">
        <v>4.4791356250151892</v>
      </c>
      <c r="D7">
        <v>4.4791356250151892</v>
      </c>
      <c r="E7">
        <v>4.4791356250151892</v>
      </c>
      <c r="F7">
        <v>4.4791356250151892</v>
      </c>
      <c r="G7">
        <v>4.4791356250151892</v>
      </c>
      <c r="H7">
        <v>4.4791356250151892</v>
      </c>
      <c r="I7">
        <v>4.4791356250151892</v>
      </c>
      <c r="J7">
        <v>4.4791356250151892</v>
      </c>
      <c r="K7">
        <v>4.4791356250151892</v>
      </c>
      <c r="L7">
        <v>4.4791356250151892</v>
      </c>
      <c r="M7">
        <v>4.4791356250151892</v>
      </c>
      <c r="N7">
        <v>4.4791356250151892</v>
      </c>
      <c r="O7">
        <v>4.4791356250151892</v>
      </c>
      <c r="P7">
        <v>4.4791356250151892</v>
      </c>
      <c r="Q7">
        <v>4.4791356250151892</v>
      </c>
      <c r="R7">
        <v>4.4791356250151892</v>
      </c>
    </row>
    <row r="8" spans="1:18" x14ac:dyDescent="0.25">
      <c r="A8" s="116"/>
      <c r="B8" s="1" t="s">
        <v>59</v>
      </c>
      <c r="C8">
        <v>4.4791356250151892</v>
      </c>
      <c r="D8">
        <v>4.1185911838707812</v>
      </c>
      <c r="E8">
        <v>3.9853394596764482</v>
      </c>
      <c r="F8">
        <v>3.8740400948044869</v>
      </c>
      <c r="G8">
        <v>3.7828097572498409</v>
      </c>
      <c r="H8">
        <v>3.7134230000250783</v>
      </c>
      <c r="I8">
        <v>3.6608643842559858</v>
      </c>
      <c r="J8">
        <v>3.6221757868034699</v>
      </c>
      <c r="K8">
        <v>3.5940018871370407</v>
      </c>
      <c r="L8">
        <v>3.5736540563723511</v>
      </c>
      <c r="M8">
        <v>3.5591536804795445</v>
      </c>
      <c r="N8">
        <v>3.5497608161202043</v>
      </c>
      <c r="O8">
        <v>3.5435320839096174</v>
      </c>
      <c r="P8">
        <v>3.5356389205864098</v>
      </c>
      <c r="Q8">
        <v>3.5253695383371326</v>
      </c>
      <c r="R8">
        <v>3.5061367015556386</v>
      </c>
    </row>
    <row r="9" spans="1:18" x14ac:dyDescent="0.25">
      <c r="A9" s="116"/>
      <c r="B9" s="1" t="s">
        <v>58</v>
      </c>
      <c r="C9">
        <v>0.8414367202593811</v>
      </c>
      <c r="D9">
        <v>1.3030489781178152</v>
      </c>
      <c r="E9">
        <v>1.9003241438713432</v>
      </c>
      <c r="F9">
        <v>2.3389537852070719</v>
      </c>
      <c r="G9">
        <v>2.4824895737115855</v>
      </c>
      <c r="H9">
        <v>2.5452031810507387</v>
      </c>
      <c r="I9">
        <v>2.5761477528569103</v>
      </c>
      <c r="J9">
        <v>2.5791925744088093</v>
      </c>
      <c r="K9">
        <v>2.5659122353611612</v>
      </c>
      <c r="L9">
        <v>2.5466481583253242</v>
      </c>
      <c r="M9">
        <v>2.5260923274207872</v>
      </c>
      <c r="N9">
        <v>2.5066417765187134</v>
      </c>
      <c r="O9">
        <v>2.4890202737846265</v>
      </c>
      <c r="P9">
        <v>2.4712675883859561</v>
      </c>
      <c r="Q9">
        <v>2.4553604145394865</v>
      </c>
      <c r="R9">
        <v>2.4434172657817963</v>
      </c>
    </row>
    <row r="10" spans="1:18" x14ac:dyDescent="0.25">
      <c r="A10" s="116"/>
      <c r="B10" s="1" t="s">
        <v>58</v>
      </c>
      <c r="C10">
        <v>4.4791356250151892</v>
      </c>
      <c r="D10">
        <v>4.3002867084121359</v>
      </c>
      <c r="E10">
        <v>4.1482674349852662</v>
      </c>
      <c r="F10">
        <v>4.0501307215680953</v>
      </c>
      <c r="G10">
        <v>3.9827906093588852</v>
      </c>
      <c r="H10">
        <v>3.9295309164308692</v>
      </c>
      <c r="I10">
        <v>3.8854696704263105</v>
      </c>
      <c r="J10">
        <v>3.8484559048674738</v>
      </c>
      <c r="K10">
        <v>3.8191228009380342</v>
      </c>
      <c r="L10">
        <v>3.7985225847993167</v>
      </c>
      <c r="M10">
        <v>3.7877575183577012</v>
      </c>
      <c r="N10">
        <v>3.7890735584586763</v>
      </c>
      <c r="O10">
        <v>3.8042702266778425</v>
      </c>
      <c r="P10">
        <v>3.8353104455235725</v>
      </c>
      <c r="Q10">
        <v>3.8810009456264667</v>
      </c>
      <c r="R10">
        <v>3.9371053840368608</v>
      </c>
    </row>
    <row r="11" spans="1:18" ht="15.75" thickBot="1" x14ac:dyDescent="0.3">
      <c r="B11" s="72"/>
      <c r="C11" s="72"/>
      <c r="D11" s="72"/>
      <c r="E11" s="72"/>
      <c r="F11" s="72"/>
      <c r="G11" s="72"/>
      <c r="H11" s="72"/>
      <c r="I11" s="72"/>
      <c r="J11" s="72"/>
      <c r="K11" s="72"/>
      <c r="L11" s="72"/>
      <c r="M11" s="72"/>
      <c r="N11" s="72"/>
      <c r="O11" s="72"/>
      <c r="P11" s="72"/>
      <c r="Q11" s="72"/>
      <c r="R11" s="72"/>
    </row>
    <row r="12" spans="1:18" ht="15.75" thickTop="1" x14ac:dyDescent="0.25"/>
    <row r="13" spans="1:18" ht="14.45" customHeight="1" x14ac:dyDescent="0.25"/>
    <row r="17" spans="1:18" ht="14.45" customHeight="1" x14ac:dyDescent="0.25"/>
    <row r="21" spans="1:18" x14ac:dyDescent="0.25">
      <c r="A21" s="21"/>
      <c r="B21" s="21"/>
      <c r="C21" s="21"/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</row>
    <row r="22" spans="1:18" x14ac:dyDescent="0.25">
      <c r="A22" s="21"/>
      <c r="B22" s="21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</row>
    <row r="23" spans="1:18" x14ac:dyDescent="0.25">
      <c r="A23" s="21"/>
      <c r="B23" s="21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</row>
    <row r="24" spans="1:18" x14ac:dyDescent="0.25">
      <c r="A24" s="21"/>
      <c r="B24" s="21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</row>
    <row r="25" spans="1:18" x14ac:dyDescent="0.25">
      <c r="A25" s="21"/>
      <c r="B25" s="21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</row>
    <row r="26" spans="1:18" x14ac:dyDescent="0.25">
      <c r="A26" s="116" t="s">
        <v>119</v>
      </c>
      <c r="B26" s="1" t="s">
        <v>58</v>
      </c>
      <c r="C26">
        <v>71.46939711638521</v>
      </c>
      <c r="D26">
        <v>58.991748095219215</v>
      </c>
      <c r="E26">
        <v>43.301084388022467</v>
      </c>
      <c r="F26">
        <v>31.83622004436479</v>
      </c>
      <c r="G26">
        <v>23.663843190306689</v>
      </c>
      <c r="H26">
        <v>18.179396007944838</v>
      </c>
      <c r="I26">
        <v>14.815209492742733</v>
      </c>
      <c r="J26">
        <v>12.79900385024246</v>
      </c>
      <c r="K26">
        <v>11.554962740008005</v>
      </c>
      <c r="L26">
        <v>10.755117834154344</v>
      </c>
      <c r="M26">
        <v>10.214678136091615</v>
      </c>
      <c r="N26">
        <v>9.8304323589795306</v>
      </c>
      <c r="O26">
        <v>9.5417761981861773</v>
      </c>
      <c r="P26">
        <v>9.3088096977008696</v>
      </c>
      <c r="Q26">
        <v>9.1160648886904827</v>
      </c>
      <c r="R26">
        <v>8.9477533796896758</v>
      </c>
    </row>
    <row r="27" spans="1:18" x14ac:dyDescent="0.25">
      <c r="A27" s="116"/>
      <c r="B27" s="1" t="s">
        <v>57</v>
      </c>
      <c r="C27">
        <v>72.131538992332253</v>
      </c>
      <c r="D27">
        <v>46.762530031759688</v>
      </c>
      <c r="E27">
        <v>31.335837191886718</v>
      </c>
      <c r="F27">
        <v>23.097872033055936</v>
      </c>
      <c r="G27">
        <v>19.02695893218328</v>
      </c>
      <c r="H27">
        <v>16.891252736496117</v>
      </c>
      <c r="I27">
        <v>15.657131112418821</v>
      </c>
      <c r="J27">
        <v>14.876169911312626</v>
      </c>
      <c r="K27">
        <v>14.341517224591588</v>
      </c>
      <c r="L27">
        <v>13.955608215268398</v>
      </c>
      <c r="M27">
        <v>13.662831364954675</v>
      </c>
      <c r="N27">
        <v>13.436150300706482</v>
      </c>
      <c r="O27">
        <v>13.251192008912515</v>
      </c>
      <c r="P27">
        <v>13.096114520795201</v>
      </c>
      <c r="Q27">
        <v>12.976306166578814</v>
      </c>
      <c r="R27">
        <v>12.910216698426263</v>
      </c>
    </row>
    <row r="28" spans="1:18" x14ac:dyDescent="0.25">
      <c r="A28" s="116"/>
      <c r="B28" s="1" t="s">
        <v>56</v>
      </c>
      <c r="C28">
        <v>69.608066227788328</v>
      </c>
      <c r="D28">
        <v>45.667359295043369</v>
      </c>
      <c r="E28">
        <v>28.31513240581598</v>
      </c>
      <c r="F28">
        <v>20.756378546867005</v>
      </c>
      <c r="G28">
        <v>16.977638513032801</v>
      </c>
      <c r="H28">
        <v>14.874769678288809</v>
      </c>
      <c r="I28">
        <v>13.601203824303047</v>
      </c>
      <c r="J28">
        <v>12.766932745203995</v>
      </c>
      <c r="K28">
        <v>12.182230633899938</v>
      </c>
      <c r="L28">
        <v>11.747539735724592</v>
      </c>
      <c r="M28">
        <v>11.410873884087085</v>
      </c>
      <c r="N28">
        <v>11.141286369474035</v>
      </c>
      <c r="O28">
        <v>10.920432911885356</v>
      </c>
      <c r="P28">
        <v>10.738643541006567</v>
      </c>
      <c r="Q28">
        <v>10.595774129393584</v>
      </c>
      <c r="R28">
        <v>10.484416977693618</v>
      </c>
    </row>
    <row r="29" spans="1:18" x14ac:dyDescent="0.25">
      <c r="A29" s="116"/>
    </row>
    <row r="30" spans="1:18" x14ac:dyDescent="0.25">
      <c r="A30" s="116" t="s">
        <v>163</v>
      </c>
      <c r="B30" s="1" t="s">
        <v>58</v>
      </c>
      <c r="C30">
        <v>0.8414367202593811</v>
      </c>
      <c r="D30">
        <v>1.3030489781178152</v>
      </c>
      <c r="E30">
        <v>1.9003241438713432</v>
      </c>
      <c r="F30">
        <v>2.3389537852070719</v>
      </c>
      <c r="G30">
        <v>2.4824895737115855</v>
      </c>
      <c r="H30">
        <v>2.5452031810507387</v>
      </c>
      <c r="I30">
        <v>2.5761477528569103</v>
      </c>
      <c r="J30">
        <v>2.5791925744088093</v>
      </c>
      <c r="K30">
        <v>2.5659122353611612</v>
      </c>
      <c r="L30">
        <v>2.5466481583253242</v>
      </c>
      <c r="M30">
        <v>2.5260923274207872</v>
      </c>
      <c r="N30">
        <v>2.5066417765187134</v>
      </c>
      <c r="O30">
        <v>2.4890202737846265</v>
      </c>
      <c r="P30">
        <v>2.4712675883859561</v>
      </c>
      <c r="Q30">
        <v>2.4553604145394865</v>
      </c>
      <c r="R30">
        <v>2.4434172657817963</v>
      </c>
    </row>
    <row r="31" spans="1:18" x14ac:dyDescent="0.25">
      <c r="A31" s="116"/>
      <c r="B31" s="1" t="s">
        <v>57</v>
      </c>
      <c r="C31">
        <v>1.2688871923552365</v>
      </c>
      <c r="D31">
        <v>2.1558042952180303</v>
      </c>
      <c r="E31">
        <v>2.7379925686470008</v>
      </c>
      <c r="F31">
        <v>3.1221678853057626</v>
      </c>
      <c r="G31">
        <v>3.2819384524150355</v>
      </c>
      <c r="H31">
        <v>3.3214811341369046</v>
      </c>
      <c r="I31">
        <v>3.320669112490759</v>
      </c>
      <c r="J31">
        <v>3.3091212655611812</v>
      </c>
      <c r="K31">
        <v>3.2962674993104475</v>
      </c>
      <c r="L31">
        <v>3.2854965319156051</v>
      </c>
      <c r="M31">
        <v>3.278273127448204</v>
      </c>
      <c r="N31">
        <v>3.2745394637731748</v>
      </c>
      <c r="O31">
        <v>3.2740859553300932</v>
      </c>
      <c r="P31">
        <v>3.2739079366086314</v>
      </c>
      <c r="Q31">
        <v>3.2763617322297249</v>
      </c>
      <c r="R31">
        <v>3.2787018938656467</v>
      </c>
    </row>
    <row r="32" spans="1:18" x14ac:dyDescent="0.25">
      <c r="A32" s="116"/>
      <c r="B32" s="1" t="s">
        <v>56</v>
      </c>
      <c r="C32">
        <v>1.0601628193275869</v>
      </c>
      <c r="D32">
        <v>2.007569666160816</v>
      </c>
      <c r="E32">
        <v>2.836078058330846</v>
      </c>
      <c r="F32">
        <v>3.0595260761581815</v>
      </c>
      <c r="G32">
        <v>3.0840726467860229</v>
      </c>
      <c r="H32">
        <v>3.0515755531159079</v>
      </c>
      <c r="I32">
        <v>3.0043318515755719</v>
      </c>
      <c r="J32">
        <v>2.9553333882145272</v>
      </c>
      <c r="K32">
        <v>2.9095235082195994</v>
      </c>
      <c r="L32">
        <v>2.8688649300084661</v>
      </c>
      <c r="M32">
        <v>2.8332734363209955</v>
      </c>
      <c r="N32">
        <v>2.8014705578369572</v>
      </c>
      <c r="O32">
        <v>2.7748494521705118</v>
      </c>
      <c r="P32">
        <v>2.7521179175956205</v>
      </c>
      <c r="Q32">
        <v>2.7315242400294202</v>
      </c>
      <c r="R32">
        <v>2.7323015646584832</v>
      </c>
    </row>
    <row r="33" spans="1:18" x14ac:dyDescent="0.25">
      <c r="A33" s="116"/>
    </row>
    <row r="34" spans="1:18" x14ac:dyDescent="0.25">
      <c r="A34" s="21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</row>
    <row r="35" spans="1:18" x14ac:dyDescent="0.25">
      <c r="A35" s="21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</row>
    <row r="36" spans="1:18" x14ac:dyDescent="0.25">
      <c r="A36" s="21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</row>
    <row r="37" spans="1:18" x14ac:dyDescent="0.25">
      <c r="A37" s="21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</row>
    <row r="38" spans="1:18" x14ac:dyDescent="0.25">
      <c r="A38" s="21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</row>
    <row r="39" spans="1:18" x14ac:dyDescent="0.25">
      <c r="A39" s="21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</row>
    <row r="40" spans="1:18" x14ac:dyDescent="0.25">
      <c r="A40" s="21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</row>
    <row r="41" spans="1:18" x14ac:dyDescent="0.25">
      <c r="A41" s="116" t="s">
        <v>120</v>
      </c>
      <c r="B41" s="1" t="s">
        <v>58</v>
      </c>
      <c r="C41">
        <v>29.584323420382741</v>
      </c>
      <c r="D41">
        <v>26.89314087003088</v>
      </c>
      <c r="E41">
        <v>25.045465256888459</v>
      </c>
      <c r="F41">
        <v>23.74827013141806</v>
      </c>
      <c r="G41">
        <v>22.796850591801345</v>
      </c>
      <c r="H41">
        <v>22.063730766055027</v>
      </c>
      <c r="I41">
        <v>21.484719448703682</v>
      </c>
      <c r="J41">
        <v>21.019377841521024</v>
      </c>
      <c r="K41">
        <v>20.64512772442848</v>
      </c>
      <c r="L41">
        <v>20.348504271942343</v>
      </c>
      <c r="M41">
        <v>20.121766955891999</v>
      </c>
      <c r="N41">
        <v>19.959330610561569</v>
      </c>
      <c r="O41">
        <v>19.857639884692425</v>
      </c>
      <c r="P41">
        <v>19.813775865590856</v>
      </c>
      <c r="Q41">
        <v>19.823560697928862</v>
      </c>
      <c r="R41">
        <v>19.886308254677168</v>
      </c>
    </row>
    <row r="42" spans="1:18" x14ac:dyDescent="0.25">
      <c r="A42" s="116"/>
      <c r="B42" s="1" t="s">
        <v>57</v>
      </c>
      <c r="C42">
        <v>29.584323420382741</v>
      </c>
      <c r="D42">
        <v>27.271218739051346</v>
      </c>
      <c r="E42">
        <v>25.945685893701501</v>
      </c>
      <c r="F42">
        <v>25.032461843526974</v>
      </c>
      <c r="G42">
        <v>24.36340701546608</v>
      </c>
      <c r="H42">
        <v>23.849039092907859</v>
      </c>
      <c r="I42">
        <v>23.446315522796876</v>
      </c>
      <c r="J42">
        <v>23.124719149588831</v>
      </c>
      <c r="K42">
        <v>22.86440866362716</v>
      </c>
      <c r="L42">
        <v>22.653516187274672</v>
      </c>
      <c r="M42">
        <v>22.485481874370304</v>
      </c>
      <c r="N42">
        <v>22.355838062205962</v>
      </c>
      <c r="O42">
        <v>22.264160720617653</v>
      </c>
      <c r="P42">
        <v>22.209014032273057</v>
      </c>
      <c r="Q42">
        <v>22.190267934714822</v>
      </c>
      <c r="R42">
        <v>22.176295234037912</v>
      </c>
    </row>
    <row r="43" spans="1:18" x14ac:dyDescent="0.25">
      <c r="A43" s="116"/>
      <c r="B43" s="1" t="s">
        <v>56</v>
      </c>
      <c r="C43">
        <v>29.584323420382741</v>
      </c>
      <c r="D43">
        <v>27.651486103166377</v>
      </c>
      <c r="E43">
        <v>26.386272685666789</v>
      </c>
      <c r="F43">
        <v>25.39903049686302</v>
      </c>
      <c r="G43">
        <v>24.596854954299609</v>
      </c>
      <c r="H43">
        <v>23.930416804993804</v>
      </c>
      <c r="I43">
        <v>23.363344608767122</v>
      </c>
      <c r="J43">
        <v>22.872934493640965</v>
      </c>
      <c r="K43">
        <v>22.447496757841186</v>
      </c>
      <c r="L43">
        <v>22.081349797686229</v>
      </c>
      <c r="M43">
        <v>21.77193758697722</v>
      </c>
      <c r="N43">
        <v>21.51809579781348</v>
      </c>
      <c r="O43">
        <v>21.318410990885052</v>
      </c>
      <c r="P43">
        <v>21.17182420948776</v>
      </c>
      <c r="Q43">
        <v>21.08528989432434</v>
      </c>
      <c r="R43">
        <v>21.062338408501073</v>
      </c>
    </row>
    <row r="44" spans="1:18" x14ac:dyDescent="0.25">
      <c r="A44" s="116"/>
    </row>
    <row r="46" spans="1:18" x14ac:dyDescent="0.25">
      <c r="A46" s="116" t="s">
        <v>163</v>
      </c>
      <c r="B46" s="1" t="s">
        <v>58</v>
      </c>
      <c r="C46">
        <v>4.4791356250151892</v>
      </c>
      <c r="D46">
        <v>4.3002867084121359</v>
      </c>
      <c r="E46">
        <v>4.1482674349852662</v>
      </c>
      <c r="F46">
        <v>4.0501307215680953</v>
      </c>
      <c r="G46">
        <v>3.9827906093588852</v>
      </c>
      <c r="H46">
        <v>3.9295309164308692</v>
      </c>
      <c r="I46">
        <v>3.8854696704263105</v>
      </c>
      <c r="J46">
        <v>3.8484559048674738</v>
      </c>
      <c r="K46">
        <v>3.8191228009380342</v>
      </c>
      <c r="L46">
        <v>3.7985225847993167</v>
      </c>
      <c r="M46">
        <v>3.7877575183577012</v>
      </c>
      <c r="N46">
        <v>3.7890735584586763</v>
      </c>
      <c r="O46">
        <v>3.8042702266778425</v>
      </c>
      <c r="P46">
        <v>3.8353104455235725</v>
      </c>
      <c r="Q46">
        <v>3.8810009456264667</v>
      </c>
      <c r="R46">
        <v>3.9371053840368608</v>
      </c>
    </row>
    <row r="47" spans="1:18" x14ac:dyDescent="0.25">
      <c r="A47" s="116"/>
      <c r="B47" s="1" t="s">
        <v>57</v>
      </c>
      <c r="C47">
        <v>4.4791356250151892</v>
      </c>
      <c r="D47">
        <v>4.3078304892333374</v>
      </c>
      <c r="E47">
        <v>4.1902526407340845</v>
      </c>
      <c r="F47">
        <v>4.1139824327114649</v>
      </c>
      <c r="G47">
        <v>4.0625559882022149</v>
      </c>
      <c r="H47">
        <v>4.0259315814383125</v>
      </c>
      <c r="I47">
        <v>3.9982657221939388</v>
      </c>
      <c r="J47">
        <v>3.9768752573794117</v>
      </c>
      <c r="K47">
        <v>3.9613785488231259</v>
      </c>
      <c r="L47">
        <v>3.95264751290176</v>
      </c>
      <c r="M47">
        <v>3.9509619031423027</v>
      </c>
      <c r="N47">
        <v>3.9565064375068681</v>
      </c>
      <c r="O47">
        <v>3.9693185115760459</v>
      </c>
      <c r="P47">
        <v>3.9895766668835675</v>
      </c>
      <c r="Q47">
        <v>4.0170634995375005</v>
      </c>
      <c r="R47">
        <v>4.0388868634593873</v>
      </c>
    </row>
    <row r="48" spans="1:18" x14ac:dyDescent="0.25">
      <c r="A48" s="116"/>
      <c r="B48" s="1" t="s">
        <v>56</v>
      </c>
      <c r="C48">
        <v>4.4791356250151892</v>
      </c>
      <c r="D48">
        <v>4.2025975375110578</v>
      </c>
      <c r="E48">
        <v>4.0899917208775198</v>
      </c>
      <c r="F48">
        <v>4.0048691549476647</v>
      </c>
      <c r="G48">
        <v>3.932546069508978</v>
      </c>
      <c r="H48">
        <v>3.8712280596619584</v>
      </c>
      <c r="I48">
        <v>3.8202498533622742</v>
      </c>
      <c r="J48">
        <v>3.7778473921848033</v>
      </c>
      <c r="K48">
        <v>3.7427137517292879</v>
      </c>
      <c r="L48">
        <v>3.7129100508101387</v>
      </c>
      <c r="M48">
        <v>3.6869267069987441</v>
      </c>
      <c r="N48">
        <v>3.6636198276033083</v>
      </c>
      <c r="O48">
        <v>3.6430778450766499</v>
      </c>
      <c r="P48">
        <v>3.6259791512854598</v>
      </c>
      <c r="Q48">
        <v>3.6148447539935509</v>
      </c>
      <c r="R48">
        <v>3.6102428183553767</v>
      </c>
    </row>
    <row r="49" spans="1:1" x14ac:dyDescent="0.25">
      <c r="A49" s="116"/>
    </row>
  </sheetData>
  <mergeCells count="5">
    <mergeCell ref="A46:A49"/>
    <mergeCell ref="A7:A10"/>
    <mergeCell ref="A26:A29"/>
    <mergeCell ref="A41:A44"/>
    <mergeCell ref="A30:A33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9"/>
  <sheetViews>
    <sheetView topLeftCell="M18" zoomScale="160" zoomScaleNormal="160" workbookViewId="0">
      <selection activeCell="Z35" sqref="Z35"/>
    </sheetView>
  </sheetViews>
  <sheetFormatPr defaultRowHeight="15" x14ac:dyDescent="0.25"/>
  <sheetData>
    <row r="1" spans="1:18" x14ac:dyDescent="0.25">
      <c r="C1">
        <v>1</v>
      </c>
      <c r="D1">
        <v>2</v>
      </c>
      <c r="E1">
        <v>3</v>
      </c>
      <c r="F1">
        <v>4</v>
      </c>
      <c r="G1">
        <v>5</v>
      </c>
      <c r="H1">
        <v>6</v>
      </c>
      <c r="I1">
        <v>7</v>
      </c>
      <c r="J1">
        <v>8</v>
      </c>
      <c r="K1">
        <v>9</v>
      </c>
      <c r="L1">
        <v>10</v>
      </c>
      <c r="M1">
        <v>11</v>
      </c>
      <c r="N1">
        <v>12</v>
      </c>
      <c r="O1">
        <v>13</v>
      </c>
      <c r="P1">
        <v>14</v>
      </c>
      <c r="Q1">
        <v>15</v>
      </c>
      <c r="R1">
        <v>16</v>
      </c>
    </row>
    <row r="2" spans="1:18" x14ac:dyDescent="0.25">
      <c r="B2" s="1" t="s">
        <v>127</v>
      </c>
      <c r="C2">
        <v>29.584323420382741</v>
      </c>
      <c r="D2">
        <v>29.584323420382741</v>
      </c>
      <c r="E2">
        <v>29.584323420382741</v>
      </c>
      <c r="F2">
        <v>29.584323420382741</v>
      </c>
      <c r="G2">
        <v>29.584323420382741</v>
      </c>
      <c r="H2">
        <v>29.584323420382741</v>
      </c>
      <c r="I2">
        <v>29.584323420382741</v>
      </c>
      <c r="J2">
        <v>29.584323420382741</v>
      </c>
      <c r="K2">
        <v>29.584323420382741</v>
      </c>
      <c r="L2">
        <v>29.584323420382741</v>
      </c>
      <c r="M2">
        <v>29.584323420382741</v>
      </c>
      <c r="N2">
        <v>29.584323420382741</v>
      </c>
      <c r="O2">
        <v>29.584323420382741</v>
      </c>
      <c r="P2">
        <v>29.584323420382741</v>
      </c>
      <c r="Q2">
        <v>29.584323420382741</v>
      </c>
      <c r="R2">
        <v>29.584323420382741</v>
      </c>
    </row>
    <row r="3" spans="1:18" x14ac:dyDescent="0.25">
      <c r="B3" s="1" t="s">
        <v>59</v>
      </c>
      <c r="C3">
        <v>29.584323420382741</v>
      </c>
      <c r="D3">
        <v>22.803905536966816</v>
      </c>
      <c r="E3">
        <v>19.893437496135778</v>
      </c>
      <c r="F3">
        <v>18.298121447077797</v>
      </c>
      <c r="G3">
        <v>17.309437900754173</v>
      </c>
      <c r="H3">
        <v>16.646441628627631</v>
      </c>
      <c r="I3">
        <v>16.175270650802354</v>
      </c>
      <c r="J3">
        <v>15.829466980022556</v>
      </c>
      <c r="K3">
        <v>15.567828695545595</v>
      </c>
      <c r="L3">
        <v>15.366653636811993</v>
      </c>
      <c r="M3">
        <v>15.209327011817876</v>
      </c>
      <c r="N3">
        <v>15.085872140234224</v>
      </c>
      <c r="O3">
        <v>14.986325642800916</v>
      </c>
      <c r="P3">
        <v>14.901765629913745</v>
      </c>
      <c r="Q3">
        <v>14.82419485624086</v>
      </c>
      <c r="R3">
        <v>14.746717610688032</v>
      </c>
    </row>
    <row r="4" spans="1:18" ht="14.45" customHeight="1" x14ac:dyDescent="0.25">
      <c r="A4" s="45" t="s">
        <v>119</v>
      </c>
      <c r="B4" s="1" t="s">
        <v>58</v>
      </c>
      <c r="C4">
        <v>71.46939711638521</v>
      </c>
      <c r="D4">
        <v>58.991748095219215</v>
      </c>
      <c r="E4">
        <v>43.301084388022467</v>
      </c>
      <c r="F4">
        <v>31.83622004436479</v>
      </c>
      <c r="G4">
        <v>23.663843190306689</v>
      </c>
      <c r="H4">
        <v>18.179396007944838</v>
      </c>
      <c r="I4">
        <v>14.815209492742733</v>
      </c>
      <c r="J4">
        <v>12.79900385024246</v>
      </c>
      <c r="K4">
        <v>11.554962740008005</v>
      </c>
      <c r="L4">
        <v>10.755117834154344</v>
      </c>
      <c r="M4">
        <v>10.214678136091615</v>
      </c>
      <c r="N4">
        <v>9.8304323589795306</v>
      </c>
      <c r="O4">
        <v>9.5417761981861773</v>
      </c>
      <c r="P4">
        <v>9.3088096977008696</v>
      </c>
      <c r="Q4">
        <v>9.1160648886904827</v>
      </c>
      <c r="R4">
        <v>8.9477533796896758</v>
      </c>
    </row>
    <row r="5" spans="1:18" x14ac:dyDescent="0.25">
      <c r="A5" s="71" t="s">
        <v>120</v>
      </c>
      <c r="B5" s="1" t="s">
        <v>58</v>
      </c>
      <c r="C5">
        <v>29.584323420382741</v>
      </c>
      <c r="D5">
        <v>26.89314087003088</v>
      </c>
      <c r="E5">
        <v>25.045465256888459</v>
      </c>
      <c r="F5">
        <v>23.74827013141806</v>
      </c>
      <c r="G5">
        <v>22.796850591801345</v>
      </c>
      <c r="H5">
        <v>22.063730766055027</v>
      </c>
      <c r="I5">
        <v>21.484719448703682</v>
      </c>
      <c r="J5">
        <v>21.019377841521024</v>
      </c>
      <c r="K5">
        <v>20.64512772442848</v>
      </c>
      <c r="L5">
        <v>20.348504271942343</v>
      </c>
      <c r="M5">
        <v>20.121766955891999</v>
      </c>
      <c r="N5">
        <v>19.959330610561569</v>
      </c>
      <c r="O5">
        <v>19.857639884692425</v>
      </c>
      <c r="P5">
        <v>19.813775865590856</v>
      </c>
      <c r="Q5">
        <v>19.823560697928862</v>
      </c>
      <c r="R5">
        <v>19.886308254677168</v>
      </c>
    </row>
    <row r="6" spans="1:18" x14ac:dyDescent="0.25">
      <c r="A6" s="70"/>
    </row>
    <row r="7" spans="1:18" ht="14.45" customHeight="1" x14ac:dyDescent="0.25">
      <c r="A7" s="116" t="s">
        <v>163</v>
      </c>
      <c r="B7" s="1" t="s">
        <v>127</v>
      </c>
      <c r="C7">
        <v>4.4791356250151892</v>
      </c>
      <c r="D7">
        <v>4.4791356250151892</v>
      </c>
      <c r="E7">
        <v>4.4791356250151892</v>
      </c>
      <c r="F7">
        <v>4.4791356250151892</v>
      </c>
      <c r="G7">
        <v>4.4791356250151892</v>
      </c>
      <c r="H7">
        <v>4.4791356250151892</v>
      </c>
      <c r="I7">
        <v>4.4791356250151892</v>
      </c>
      <c r="J7">
        <v>4.4791356250151892</v>
      </c>
      <c r="K7">
        <v>4.4791356250151892</v>
      </c>
      <c r="L7">
        <v>4.4791356250151892</v>
      </c>
      <c r="M7">
        <v>4.4791356250151892</v>
      </c>
      <c r="N7">
        <v>4.4791356250151892</v>
      </c>
      <c r="O7">
        <v>4.4791356250151892</v>
      </c>
      <c r="P7">
        <v>4.4791356250151892</v>
      </c>
      <c r="Q7">
        <v>4.4791356250151892</v>
      </c>
      <c r="R7">
        <v>4.4791356250151892</v>
      </c>
    </row>
    <row r="8" spans="1:18" x14ac:dyDescent="0.25">
      <c r="A8" s="116"/>
      <c r="B8" s="1" t="s">
        <v>59</v>
      </c>
      <c r="C8">
        <v>4.4791356250151892</v>
      </c>
      <c r="D8">
        <v>4.1185911838707812</v>
      </c>
      <c r="E8">
        <v>3.9853394596764482</v>
      </c>
      <c r="F8">
        <v>3.8740400948044869</v>
      </c>
      <c r="G8">
        <v>3.7828097572498409</v>
      </c>
      <c r="H8">
        <v>3.7134230000250783</v>
      </c>
      <c r="I8">
        <v>3.6608643842559858</v>
      </c>
      <c r="J8">
        <v>3.6221757868034699</v>
      </c>
      <c r="K8">
        <v>3.5940018871370407</v>
      </c>
      <c r="L8">
        <v>3.5736540563723511</v>
      </c>
      <c r="M8">
        <v>3.5591536804795445</v>
      </c>
      <c r="N8">
        <v>3.5497608161202043</v>
      </c>
      <c r="O8">
        <v>3.5435320839096174</v>
      </c>
      <c r="P8">
        <v>3.5356389205864098</v>
      </c>
      <c r="Q8">
        <v>3.5253695383371326</v>
      </c>
      <c r="R8">
        <v>3.5061367015556386</v>
      </c>
    </row>
    <row r="9" spans="1:18" x14ac:dyDescent="0.25">
      <c r="A9" s="116"/>
      <c r="B9" s="1" t="s">
        <v>58</v>
      </c>
      <c r="C9">
        <v>0.8414367202593811</v>
      </c>
      <c r="D9">
        <v>1.3030489781178152</v>
      </c>
      <c r="E9">
        <v>1.9003241438713432</v>
      </c>
      <c r="F9">
        <v>2.3389537852070719</v>
      </c>
      <c r="G9">
        <v>2.4824895737115855</v>
      </c>
      <c r="H9">
        <v>2.5452031810507387</v>
      </c>
      <c r="I9">
        <v>2.5761477528569103</v>
      </c>
      <c r="J9">
        <v>2.5791925744088093</v>
      </c>
      <c r="K9">
        <v>2.5659122353611612</v>
      </c>
      <c r="L9">
        <v>2.5466481583253242</v>
      </c>
      <c r="M9">
        <v>2.5260923274207872</v>
      </c>
      <c r="N9">
        <v>2.5066417765187134</v>
      </c>
      <c r="O9">
        <v>2.4890202737846265</v>
      </c>
      <c r="P9">
        <v>2.4712675883859561</v>
      </c>
      <c r="Q9">
        <v>2.4553604145394865</v>
      </c>
      <c r="R9">
        <v>2.4434172657817963</v>
      </c>
    </row>
    <row r="10" spans="1:18" x14ac:dyDescent="0.25">
      <c r="A10" s="116"/>
      <c r="B10" s="1" t="s">
        <v>58</v>
      </c>
      <c r="C10">
        <v>4.4791356250151892</v>
      </c>
      <c r="D10">
        <v>4.3002867084121359</v>
      </c>
      <c r="E10">
        <v>4.1482674349852662</v>
      </c>
      <c r="F10">
        <v>4.0501307215680953</v>
      </c>
      <c r="G10">
        <v>3.9827906093588852</v>
      </c>
      <c r="H10">
        <v>3.9295309164308692</v>
      </c>
      <c r="I10">
        <v>3.8854696704263105</v>
      </c>
      <c r="J10">
        <v>3.8484559048674738</v>
      </c>
      <c r="K10">
        <v>3.8191228009380342</v>
      </c>
      <c r="L10">
        <v>3.7985225847993167</v>
      </c>
      <c r="M10">
        <v>3.7877575183577012</v>
      </c>
      <c r="N10">
        <v>3.7890735584586763</v>
      </c>
      <c r="O10">
        <v>3.8042702266778425</v>
      </c>
      <c r="P10">
        <v>3.8353104455235725</v>
      </c>
      <c r="Q10">
        <v>3.8810009456264667</v>
      </c>
      <c r="R10">
        <v>3.9371053840368608</v>
      </c>
    </row>
    <row r="11" spans="1:18" ht="15.75" thickBot="1" x14ac:dyDescent="0.3">
      <c r="B11" s="72"/>
      <c r="C11" s="72"/>
      <c r="D11" s="72"/>
      <c r="E11" s="72"/>
      <c r="F11" s="72"/>
      <c r="G11" s="72"/>
      <c r="H11" s="72"/>
      <c r="I11" s="72"/>
      <c r="J11" s="72"/>
      <c r="K11" s="72"/>
      <c r="L11" s="72"/>
      <c r="M11" s="72"/>
      <c r="N11" s="72"/>
      <c r="O11" s="72"/>
      <c r="P11" s="72"/>
      <c r="Q11" s="72"/>
      <c r="R11" s="72"/>
    </row>
    <row r="12" spans="1:18" ht="15.75" thickTop="1" x14ac:dyDescent="0.25"/>
    <row r="13" spans="1:18" ht="14.45" customHeight="1" x14ac:dyDescent="0.25"/>
    <row r="17" spans="1:18" ht="14.45" customHeight="1" x14ac:dyDescent="0.25"/>
    <row r="21" spans="1:18" x14ac:dyDescent="0.25">
      <c r="A21" s="21"/>
      <c r="B21" s="21"/>
      <c r="C21" s="21"/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</row>
    <row r="22" spans="1:18" x14ac:dyDescent="0.25">
      <c r="A22" s="21"/>
      <c r="B22" s="21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</row>
    <row r="23" spans="1:18" x14ac:dyDescent="0.25">
      <c r="A23" s="21"/>
      <c r="B23" s="21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</row>
    <row r="24" spans="1:18" x14ac:dyDescent="0.25">
      <c r="A24" s="21"/>
      <c r="B24" s="21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</row>
    <row r="25" spans="1:18" x14ac:dyDescent="0.25">
      <c r="A25" s="21"/>
      <c r="B25" s="21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</row>
    <row r="26" spans="1:18" x14ac:dyDescent="0.25">
      <c r="A26" s="116" t="s">
        <v>119</v>
      </c>
      <c r="B26" s="1" t="s">
        <v>58</v>
      </c>
      <c r="C26">
        <v>71.46939711638521</v>
      </c>
      <c r="D26">
        <v>58.991748095219215</v>
      </c>
      <c r="E26">
        <v>43.301084388022467</v>
      </c>
      <c r="F26">
        <v>31.83622004436479</v>
      </c>
      <c r="G26">
        <v>23.663843190306689</v>
      </c>
      <c r="H26">
        <v>18.179396007944838</v>
      </c>
      <c r="I26">
        <v>14.815209492742733</v>
      </c>
      <c r="J26">
        <v>12.79900385024246</v>
      </c>
      <c r="K26">
        <v>11.554962740008005</v>
      </c>
      <c r="L26">
        <v>10.755117834154344</v>
      </c>
      <c r="M26">
        <v>10.214678136091615</v>
      </c>
      <c r="N26">
        <v>9.8304323589795306</v>
      </c>
      <c r="O26">
        <v>9.5417761981861773</v>
      </c>
      <c r="P26">
        <v>9.3088096977008696</v>
      </c>
      <c r="Q26">
        <v>9.1160648886904827</v>
      </c>
      <c r="R26">
        <v>8.9477533796896758</v>
      </c>
    </row>
    <row r="27" spans="1:18" x14ac:dyDescent="0.25">
      <c r="A27" s="116"/>
      <c r="B27" s="1" t="s">
        <v>57</v>
      </c>
      <c r="C27">
        <v>72.131538992332253</v>
      </c>
      <c r="D27">
        <v>46.762530031759688</v>
      </c>
      <c r="E27">
        <v>31.335837191886718</v>
      </c>
      <c r="F27">
        <v>23.097872033055936</v>
      </c>
      <c r="G27">
        <v>19.02695893218328</v>
      </c>
      <c r="H27">
        <v>16.891252736496117</v>
      </c>
      <c r="I27">
        <v>15.657131112418821</v>
      </c>
      <c r="J27">
        <v>14.876169911312626</v>
      </c>
      <c r="K27">
        <v>14.341517224591588</v>
      </c>
      <c r="L27">
        <v>13.955608215268398</v>
      </c>
      <c r="M27">
        <v>13.662831364954675</v>
      </c>
      <c r="N27">
        <v>13.436150300706482</v>
      </c>
      <c r="O27">
        <v>13.251192008912515</v>
      </c>
      <c r="P27">
        <v>13.096114520795201</v>
      </c>
      <c r="Q27">
        <v>12.976306166578814</v>
      </c>
      <c r="R27">
        <v>12.910216698426263</v>
      </c>
    </row>
    <row r="28" spans="1:18" x14ac:dyDescent="0.25">
      <c r="A28" s="116"/>
      <c r="B28" s="1" t="s">
        <v>56</v>
      </c>
      <c r="C28">
        <v>69.608066227788328</v>
      </c>
      <c r="D28">
        <v>45.667359295043369</v>
      </c>
      <c r="E28">
        <v>28.31513240581598</v>
      </c>
      <c r="F28">
        <v>20.756378546867005</v>
      </c>
      <c r="G28">
        <v>16.977638513032801</v>
      </c>
      <c r="H28">
        <v>14.874769678288809</v>
      </c>
      <c r="I28">
        <v>13.601203824303047</v>
      </c>
      <c r="J28">
        <v>12.766932745203995</v>
      </c>
      <c r="K28">
        <v>12.182230633899938</v>
      </c>
      <c r="L28">
        <v>11.747539735724592</v>
      </c>
      <c r="M28">
        <v>11.410873884087085</v>
      </c>
      <c r="N28">
        <v>11.141286369474035</v>
      </c>
      <c r="O28">
        <v>10.920432911885356</v>
      </c>
      <c r="P28">
        <v>10.738643541006567</v>
      </c>
      <c r="Q28">
        <v>10.595774129393584</v>
      </c>
      <c r="R28">
        <v>10.484416977693618</v>
      </c>
    </row>
    <row r="29" spans="1:18" x14ac:dyDescent="0.25">
      <c r="A29" s="116"/>
    </row>
    <row r="30" spans="1:18" x14ac:dyDescent="0.25">
      <c r="A30" s="116" t="s">
        <v>163</v>
      </c>
      <c r="B30" s="1" t="s">
        <v>58</v>
      </c>
      <c r="C30">
        <v>0.8414367202593811</v>
      </c>
      <c r="D30">
        <v>1.3030489781178152</v>
      </c>
      <c r="E30">
        <v>1.9003241438713432</v>
      </c>
      <c r="F30">
        <v>2.3389537852070719</v>
      </c>
      <c r="G30">
        <v>2.4824895737115855</v>
      </c>
      <c r="H30">
        <v>2.5452031810507387</v>
      </c>
      <c r="I30">
        <v>2.5761477528569103</v>
      </c>
      <c r="J30">
        <v>2.5791925744088093</v>
      </c>
      <c r="K30">
        <v>2.5659122353611612</v>
      </c>
      <c r="L30">
        <v>2.5466481583253242</v>
      </c>
      <c r="M30">
        <v>2.5260923274207872</v>
      </c>
      <c r="N30">
        <v>2.5066417765187134</v>
      </c>
      <c r="O30">
        <v>2.4890202737846265</v>
      </c>
      <c r="P30">
        <v>2.4712675883859561</v>
      </c>
      <c r="Q30">
        <v>2.4553604145394865</v>
      </c>
      <c r="R30">
        <v>2.4434172657817963</v>
      </c>
    </row>
    <row r="31" spans="1:18" x14ac:dyDescent="0.25">
      <c r="A31" s="116"/>
      <c r="B31" s="1" t="s">
        <v>57</v>
      </c>
      <c r="C31">
        <v>1.2688871923552365</v>
      </c>
      <c r="D31">
        <v>2.1558042952180303</v>
      </c>
      <c r="E31">
        <v>2.7379925686470008</v>
      </c>
      <c r="F31">
        <v>3.1221678853057626</v>
      </c>
      <c r="G31">
        <v>3.2819384524150355</v>
      </c>
      <c r="H31">
        <v>3.3214811341369046</v>
      </c>
      <c r="I31">
        <v>3.320669112490759</v>
      </c>
      <c r="J31">
        <v>3.3091212655611812</v>
      </c>
      <c r="K31">
        <v>3.2962674993104475</v>
      </c>
      <c r="L31">
        <v>3.2854965319156051</v>
      </c>
      <c r="M31">
        <v>3.278273127448204</v>
      </c>
      <c r="N31">
        <v>3.2745394637731748</v>
      </c>
      <c r="O31">
        <v>3.2740859553300932</v>
      </c>
      <c r="P31">
        <v>3.2739079366086314</v>
      </c>
      <c r="Q31">
        <v>3.2763617322297249</v>
      </c>
      <c r="R31">
        <v>3.2787018938656467</v>
      </c>
    </row>
    <row r="32" spans="1:18" x14ac:dyDescent="0.25">
      <c r="A32" s="116"/>
      <c r="B32" s="1" t="s">
        <v>56</v>
      </c>
      <c r="C32">
        <v>1.0601628193275869</v>
      </c>
      <c r="D32">
        <v>2.007569666160816</v>
      </c>
      <c r="E32">
        <v>2.836078058330846</v>
      </c>
      <c r="F32">
        <v>3.0595260761581815</v>
      </c>
      <c r="G32">
        <v>3.0840726467860229</v>
      </c>
      <c r="H32">
        <v>3.0515755531159079</v>
      </c>
      <c r="I32">
        <v>3.0043318515755719</v>
      </c>
      <c r="J32">
        <v>2.9553333882145272</v>
      </c>
      <c r="K32">
        <v>2.9095235082195994</v>
      </c>
      <c r="L32">
        <v>2.8688649300084661</v>
      </c>
      <c r="M32">
        <v>2.8332734363209955</v>
      </c>
      <c r="N32">
        <v>2.8014705578369572</v>
      </c>
      <c r="O32">
        <v>2.7748494521705118</v>
      </c>
      <c r="P32">
        <v>2.7521179175956205</v>
      </c>
      <c r="Q32">
        <v>2.7315242400294202</v>
      </c>
      <c r="R32">
        <v>2.7323015646584832</v>
      </c>
    </row>
    <row r="33" spans="1:18" x14ac:dyDescent="0.25">
      <c r="A33" s="116"/>
    </row>
    <row r="34" spans="1:18" x14ac:dyDescent="0.25">
      <c r="A34" s="21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</row>
    <row r="35" spans="1:18" x14ac:dyDescent="0.25">
      <c r="A35" s="21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</row>
    <row r="36" spans="1:18" x14ac:dyDescent="0.25">
      <c r="A36" s="21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</row>
    <row r="37" spans="1:18" x14ac:dyDescent="0.25">
      <c r="A37" s="21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</row>
    <row r="38" spans="1:18" x14ac:dyDescent="0.25">
      <c r="A38" s="21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</row>
    <row r="39" spans="1:18" x14ac:dyDescent="0.25">
      <c r="A39" s="21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</row>
    <row r="40" spans="1:18" x14ac:dyDescent="0.25">
      <c r="A40" s="21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</row>
    <row r="41" spans="1:18" x14ac:dyDescent="0.25">
      <c r="A41" s="116" t="s">
        <v>120</v>
      </c>
      <c r="B41" s="1" t="s">
        <v>58</v>
      </c>
      <c r="C41">
        <v>29.584323420382741</v>
      </c>
      <c r="D41">
        <v>26.89314087003088</v>
      </c>
      <c r="E41">
        <v>25.045465256888459</v>
      </c>
      <c r="F41">
        <v>23.74827013141806</v>
      </c>
      <c r="G41">
        <v>22.796850591801345</v>
      </c>
      <c r="H41">
        <v>22.063730766055027</v>
      </c>
      <c r="I41">
        <v>21.484719448703682</v>
      </c>
      <c r="J41">
        <v>21.019377841521024</v>
      </c>
      <c r="K41">
        <v>20.64512772442848</v>
      </c>
      <c r="L41">
        <v>20.348504271942343</v>
      </c>
      <c r="M41">
        <v>20.121766955891999</v>
      </c>
      <c r="N41">
        <v>19.959330610561569</v>
      </c>
      <c r="O41">
        <v>19.857639884692425</v>
      </c>
      <c r="P41">
        <v>19.813775865590856</v>
      </c>
      <c r="Q41">
        <v>19.823560697928862</v>
      </c>
      <c r="R41">
        <v>19.886308254677168</v>
      </c>
    </row>
    <row r="42" spans="1:18" x14ac:dyDescent="0.25">
      <c r="A42" s="116"/>
      <c r="B42" s="1" t="s">
        <v>57</v>
      </c>
      <c r="C42">
        <v>29.584323420382741</v>
      </c>
      <c r="D42">
        <v>27.271218739051346</v>
      </c>
      <c r="E42">
        <v>25.945685893701501</v>
      </c>
      <c r="F42">
        <v>25.032461843526974</v>
      </c>
      <c r="G42">
        <v>24.36340701546608</v>
      </c>
      <c r="H42">
        <v>23.849039092907859</v>
      </c>
      <c r="I42">
        <v>23.446315522796876</v>
      </c>
      <c r="J42">
        <v>23.124719149588831</v>
      </c>
      <c r="K42">
        <v>22.86440866362716</v>
      </c>
      <c r="L42">
        <v>22.653516187274672</v>
      </c>
      <c r="M42">
        <v>22.485481874370304</v>
      </c>
      <c r="N42">
        <v>22.355838062205962</v>
      </c>
      <c r="O42">
        <v>22.264160720617653</v>
      </c>
      <c r="P42">
        <v>22.209014032273057</v>
      </c>
      <c r="Q42">
        <v>22.190267934714822</v>
      </c>
      <c r="R42">
        <v>22.176295234037912</v>
      </c>
    </row>
    <row r="43" spans="1:18" x14ac:dyDescent="0.25">
      <c r="A43" s="116"/>
      <c r="B43" s="1" t="s">
        <v>56</v>
      </c>
      <c r="C43">
        <v>29.584323420382741</v>
      </c>
      <c r="D43">
        <v>27.651486103166377</v>
      </c>
      <c r="E43">
        <v>26.386272685666789</v>
      </c>
      <c r="F43">
        <v>25.39903049686302</v>
      </c>
      <c r="G43">
        <v>24.596854954299609</v>
      </c>
      <c r="H43">
        <v>23.930416804993804</v>
      </c>
      <c r="I43">
        <v>23.363344608767122</v>
      </c>
      <c r="J43">
        <v>22.872934493640965</v>
      </c>
      <c r="K43">
        <v>22.447496757841186</v>
      </c>
      <c r="L43">
        <v>22.081349797686229</v>
      </c>
      <c r="M43">
        <v>21.77193758697722</v>
      </c>
      <c r="N43">
        <v>21.51809579781348</v>
      </c>
      <c r="O43">
        <v>21.318410990885052</v>
      </c>
      <c r="P43">
        <v>21.17182420948776</v>
      </c>
      <c r="Q43">
        <v>21.08528989432434</v>
      </c>
      <c r="R43">
        <v>21.062338408501073</v>
      </c>
    </row>
    <row r="44" spans="1:18" x14ac:dyDescent="0.25">
      <c r="A44" s="116"/>
    </row>
    <row r="46" spans="1:18" x14ac:dyDescent="0.25">
      <c r="A46" s="116" t="s">
        <v>163</v>
      </c>
      <c r="B46" s="1" t="s">
        <v>58</v>
      </c>
      <c r="C46">
        <v>4.4791356250151892</v>
      </c>
      <c r="D46">
        <v>4.3002867084121359</v>
      </c>
      <c r="E46">
        <v>4.1482674349852662</v>
      </c>
      <c r="F46">
        <v>4.0501307215680953</v>
      </c>
      <c r="G46">
        <v>3.9827906093588852</v>
      </c>
      <c r="H46">
        <v>3.9295309164308692</v>
      </c>
      <c r="I46">
        <v>3.8854696704263105</v>
      </c>
      <c r="J46">
        <v>3.8484559048674738</v>
      </c>
      <c r="K46">
        <v>3.8191228009380342</v>
      </c>
      <c r="L46">
        <v>3.7985225847993167</v>
      </c>
      <c r="M46">
        <v>3.7877575183577012</v>
      </c>
      <c r="N46">
        <v>3.7890735584586763</v>
      </c>
      <c r="O46">
        <v>3.8042702266778425</v>
      </c>
      <c r="P46">
        <v>3.8353104455235725</v>
      </c>
      <c r="Q46">
        <v>3.8810009456264667</v>
      </c>
      <c r="R46">
        <v>3.9371053840368608</v>
      </c>
    </row>
    <row r="47" spans="1:18" x14ac:dyDescent="0.25">
      <c r="A47" s="116"/>
      <c r="B47" s="1" t="s">
        <v>57</v>
      </c>
      <c r="C47">
        <v>4.4791356250151892</v>
      </c>
      <c r="D47">
        <v>4.3078304892333374</v>
      </c>
      <c r="E47">
        <v>4.1902526407340845</v>
      </c>
      <c r="F47">
        <v>4.1139824327114649</v>
      </c>
      <c r="G47">
        <v>4.0625559882022149</v>
      </c>
      <c r="H47">
        <v>4.0259315814383125</v>
      </c>
      <c r="I47">
        <v>3.9982657221939388</v>
      </c>
      <c r="J47">
        <v>3.9768752573794117</v>
      </c>
      <c r="K47">
        <v>3.9613785488231259</v>
      </c>
      <c r="L47">
        <v>3.95264751290176</v>
      </c>
      <c r="M47">
        <v>3.9509619031423027</v>
      </c>
      <c r="N47">
        <v>3.9565064375068681</v>
      </c>
      <c r="O47">
        <v>3.9693185115760459</v>
      </c>
      <c r="P47">
        <v>3.9895766668835675</v>
      </c>
      <c r="Q47">
        <v>4.0170634995375005</v>
      </c>
      <c r="R47">
        <v>4.0388868634593873</v>
      </c>
    </row>
    <row r="48" spans="1:18" x14ac:dyDescent="0.25">
      <c r="A48" s="116"/>
      <c r="B48" s="1" t="s">
        <v>56</v>
      </c>
      <c r="C48">
        <v>4.4791356250151892</v>
      </c>
      <c r="D48">
        <v>4.2025975375110578</v>
      </c>
      <c r="E48">
        <v>4.0899917208775198</v>
      </c>
      <c r="F48">
        <v>4.0048691549476647</v>
      </c>
      <c r="G48">
        <v>3.932546069508978</v>
      </c>
      <c r="H48">
        <v>3.8712280596619584</v>
      </c>
      <c r="I48">
        <v>3.8202498533622742</v>
      </c>
      <c r="J48">
        <v>3.7778473921848033</v>
      </c>
      <c r="K48">
        <v>3.7427137517292879</v>
      </c>
      <c r="L48">
        <v>3.7129100508101387</v>
      </c>
      <c r="M48">
        <v>3.6869267069987441</v>
      </c>
      <c r="N48">
        <v>3.6636198276033083</v>
      </c>
      <c r="O48">
        <v>3.6430778450766499</v>
      </c>
      <c r="P48">
        <v>3.6259791512854598</v>
      </c>
      <c r="Q48">
        <v>3.6148447539935509</v>
      </c>
      <c r="R48">
        <v>3.6102428183553767</v>
      </c>
    </row>
    <row r="49" spans="1:1" x14ac:dyDescent="0.25">
      <c r="A49" s="116"/>
    </row>
  </sheetData>
  <mergeCells count="5">
    <mergeCell ref="A7:A10"/>
    <mergeCell ref="A26:A29"/>
    <mergeCell ref="A30:A33"/>
    <mergeCell ref="A41:A44"/>
    <mergeCell ref="A46:A49"/>
  </mergeCells>
  <pageMargins left="0.7" right="0.7" top="0.75" bottom="0.75" header="0.3" footer="0.3"/>
  <pageSetup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6"/>
  <sheetViews>
    <sheetView topLeftCell="A4" zoomScale="85" zoomScaleNormal="85" workbookViewId="0">
      <selection activeCell="S24" sqref="S24"/>
    </sheetView>
  </sheetViews>
  <sheetFormatPr defaultRowHeight="15" x14ac:dyDescent="0.25"/>
  <sheetData>
    <row r="1" spans="1:18" x14ac:dyDescent="0.25">
      <c r="C1">
        <v>1</v>
      </c>
      <c r="D1">
        <v>2</v>
      </c>
      <c r="E1">
        <v>3</v>
      </c>
      <c r="F1">
        <v>4</v>
      </c>
      <c r="G1">
        <v>5</v>
      </c>
      <c r="H1">
        <v>6</v>
      </c>
      <c r="I1">
        <v>7</v>
      </c>
      <c r="J1">
        <v>8</v>
      </c>
      <c r="K1">
        <v>9</v>
      </c>
      <c r="L1">
        <v>10</v>
      </c>
      <c r="M1">
        <v>11</v>
      </c>
      <c r="N1">
        <v>12</v>
      </c>
      <c r="O1">
        <v>13</v>
      </c>
      <c r="P1">
        <v>14</v>
      </c>
      <c r="Q1">
        <v>15</v>
      </c>
      <c r="R1">
        <v>16</v>
      </c>
    </row>
    <row r="2" spans="1:18" x14ac:dyDescent="0.25">
      <c r="B2" s="1" t="s">
        <v>127</v>
      </c>
      <c r="C2">
        <v>18.367975209185719</v>
      </c>
      <c r="D2">
        <v>18.367975209185719</v>
      </c>
      <c r="E2">
        <v>18.367975209185719</v>
      </c>
      <c r="F2">
        <v>18.367975209185719</v>
      </c>
      <c r="G2">
        <v>18.367975209185719</v>
      </c>
      <c r="H2">
        <v>18.367975209185719</v>
      </c>
      <c r="I2">
        <v>18.367975209185719</v>
      </c>
      <c r="J2">
        <v>18.367975209185719</v>
      </c>
      <c r="K2">
        <v>18.367975209185719</v>
      </c>
      <c r="L2">
        <v>18.367975209185719</v>
      </c>
      <c r="M2">
        <v>18.367975209185719</v>
      </c>
      <c r="N2">
        <v>18.367975209185719</v>
      </c>
      <c r="O2">
        <v>18.367975209185719</v>
      </c>
      <c r="P2">
        <v>18.367975209185719</v>
      </c>
      <c r="Q2">
        <v>18.367975209185719</v>
      </c>
      <c r="R2">
        <v>18.367975209185719</v>
      </c>
    </row>
    <row r="3" spans="1:18" x14ac:dyDescent="0.25">
      <c r="B3" s="1" t="s">
        <v>59</v>
      </c>
      <c r="C3">
        <v>18.367975209185719</v>
      </c>
      <c r="D3">
        <v>16.195873324038356</v>
      </c>
      <c r="E3">
        <v>15.541621654006679</v>
      </c>
      <c r="F3">
        <v>15.238436335832983</v>
      </c>
      <c r="G3">
        <v>15.068018750591119</v>
      </c>
      <c r="H3">
        <v>14.96288819570908</v>
      </c>
      <c r="I3">
        <v>14.892429239681084</v>
      </c>
      <c r="J3">
        <v>14.84619938320289</v>
      </c>
      <c r="K3">
        <v>14.815181502573228</v>
      </c>
      <c r="L3">
        <v>14.794417986852244</v>
      </c>
      <c r="M3">
        <v>14.784808582277682</v>
      </c>
      <c r="N3">
        <v>14.779594049112418</v>
      </c>
      <c r="O3">
        <v>14.775944016983427</v>
      </c>
      <c r="P3">
        <v>14.769362026568354</v>
      </c>
      <c r="Q3">
        <v>14.764940280219079</v>
      </c>
      <c r="R3">
        <v>14.746645454683616</v>
      </c>
    </row>
    <row r="4" spans="1:18" x14ac:dyDescent="0.25">
      <c r="A4" s="114" t="s">
        <v>119</v>
      </c>
      <c r="B4" s="1" t="s">
        <v>57</v>
      </c>
      <c r="C4">
        <v>27.574289166875499</v>
      </c>
      <c r="D4">
        <v>18.6721450180282</v>
      </c>
      <c r="E4">
        <v>15.455532335373</v>
      </c>
      <c r="F4">
        <v>14.2500892889451</v>
      </c>
      <c r="G4">
        <v>13.703247321558999</v>
      </c>
      <c r="H4">
        <v>13.4261582374717</v>
      </c>
      <c r="I4">
        <v>13.262023244643601</v>
      </c>
      <c r="J4">
        <v>13.1571712007279</v>
      </c>
      <c r="K4">
        <v>13.0834866354322</v>
      </c>
      <c r="L4">
        <v>13.029575551707101</v>
      </c>
      <c r="M4">
        <v>12.9895781719865</v>
      </c>
      <c r="N4">
        <v>12.956478011763201</v>
      </c>
      <c r="O4">
        <v>12.9328923867412</v>
      </c>
      <c r="P4">
        <v>12.9116087817109</v>
      </c>
      <c r="Q4">
        <v>12.8987148532358</v>
      </c>
      <c r="R4">
        <v>12.886039676862699</v>
      </c>
    </row>
    <row r="5" spans="1:18" x14ac:dyDescent="0.25">
      <c r="A5" s="114"/>
      <c r="B5" s="1" t="s">
        <v>56</v>
      </c>
      <c r="C5">
        <v>21.611530749635399</v>
      </c>
      <c r="D5">
        <v>13.753102657668499</v>
      </c>
      <c r="E5">
        <v>11.751082472563301</v>
      </c>
      <c r="F5">
        <v>11.1670223138804</v>
      </c>
      <c r="G5">
        <v>10.916003007680899</v>
      </c>
      <c r="H5">
        <v>10.7761307554774</v>
      </c>
      <c r="I5">
        <v>10.687587293752401</v>
      </c>
      <c r="J5">
        <v>10.626418253578599</v>
      </c>
      <c r="K5">
        <v>10.580126305532</v>
      </c>
      <c r="L5">
        <v>10.544958544977501</v>
      </c>
      <c r="M5">
        <v>10.517211753140201</v>
      </c>
      <c r="N5">
        <v>10.494349013147801</v>
      </c>
      <c r="O5">
        <v>10.4771688450718</v>
      </c>
      <c r="P5">
        <v>10.464667727972</v>
      </c>
      <c r="Q5">
        <v>10.458755635610901</v>
      </c>
      <c r="R5">
        <v>10.4603257132281</v>
      </c>
    </row>
    <row r="6" spans="1:18" x14ac:dyDescent="0.25">
      <c r="A6" s="114"/>
      <c r="B6" s="1" t="s">
        <v>58</v>
      </c>
      <c r="C6">
        <v>24.368711101015801</v>
      </c>
      <c r="D6">
        <v>16.6257455085812</v>
      </c>
      <c r="E6">
        <v>12.902634165534</v>
      </c>
      <c r="F6">
        <v>11.2402427171083</v>
      </c>
      <c r="G6">
        <v>10.4411066706623</v>
      </c>
      <c r="H6">
        <v>9.9668493043581492</v>
      </c>
      <c r="I6">
        <v>9.6757199681436408</v>
      </c>
      <c r="J6">
        <v>9.4850997824510799</v>
      </c>
      <c r="K6">
        <v>9.3504895326692807</v>
      </c>
      <c r="L6">
        <v>9.2472654358426496</v>
      </c>
      <c r="M6">
        <v>9.1658274613135209</v>
      </c>
      <c r="N6">
        <v>9.1010163772450507</v>
      </c>
      <c r="O6">
        <v>9.0481515398399797</v>
      </c>
      <c r="P6">
        <v>9.0030758685984509</v>
      </c>
      <c r="Q6">
        <v>8.9538255837638392</v>
      </c>
      <c r="R6">
        <v>8.8675044610870106</v>
      </c>
    </row>
    <row r="7" spans="1:18" x14ac:dyDescent="0.25">
      <c r="A7" s="115" t="s">
        <v>120</v>
      </c>
      <c r="B7" s="1" t="s">
        <v>57</v>
      </c>
      <c r="C7">
        <v>18.367975209185719</v>
      </c>
      <c r="D7">
        <v>18.731406411190527</v>
      </c>
      <c r="E7">
        <v>19.102295409958145</v>
      </c>
      <c r="F7">
        <v>19.456167061130124</v>
      </c>
      <c r="G7">
        <v>19.793272024261647</v>
      </c>
      <c r="H7">
        <v>20.111851552264522</v>
      </c>
      <c r="I7">
        <v>20.407318801391988</v>
      </c>
      <c r="J7">
        <v>20.679382637818453</v>
      </c>
      <c r="K7">
        <v>20.928711424858651</v>
      </c>
      <c r="L7">
        <v>21.156289332282306</v>
      </c>
      <c r="M7">
        <v>21.364428468997357</v>
      </c>
      <c r="N7">
        <v>21.554441344388501</v>
      </c>
      <c r="O7">
        <v>21.73000252811638</v>
      </c>
      <c r="P7">
        <v>21.894588495706437</v>
      </c>
      <c r="Q7">
        <v>22.05326679299781</v>
      </c>
      <c r="R7">
        <v>22.176295234037912</v>
      </c>
    </row>
    <row r="8" spans="1:18" x14ac:dyDescent="0.25">
      <c r="A8" s="115"/>
      <c r="B8" s="1" t="s">
        <v>56</v>
      </c>
      <c r="C8">
        <v>18.367975209185719</v>
      </c>
      <c r="D8">
        <v>18.674145275756011</v>
      </c>
      <c r="E8">
        <v>18.918136065331712</v>
      </c>
      <c r="F8">
        <v>19.132483010309389</v>
      </c>
      <c r="G8">
        <v>19.328674436756565</v>
      </c>
      <c r="H8">
        <v>19.516055311507539</v>
      </c>
      <c r="I8">
        <v>19.695191373732055</v>
      </c>
      <c r="J8">
        <v>19.868087161322027</v>
      </c>
      <c r="K8">
        <v>20.034671604917708</v>
      </c>
      <c r="L8">
        <v>20.194285821348235</v>
      </c>
      <c r="M8">
        <v>20.348535173971847</v>
      </c>
      <c r="N8">
        <v>20.497944249378655</v>
      </c>
      <c r="O8">
        <v>20.642841792554311</v>
      </c>
      <c r="P8">
        <v>20.781063891913011</v>
      </c>
      <c r="Q8">
        <v>20.918702787794306</v>
      </c>
      <c r="R8">
        <v>21.062338408501073</v>
      </c>
    </row>
    <row r="9" spans="1:18" x14ac:dyDescent="0.25">
      <c r="A9" s="115"/>
      <c r="B9" s="1" t="s">
        <v>58</v>
      </c>
      <c r="C9">
        <v>18.367975209185719</v>
      </c>
      <c r="D9">
        <v>18.470172180087868</v>
      </c>
      <c r="E9">
        <v>18.552672762025761</v>
      </c>
      <c r="F9">
        <v>18.639398834799628</v>
      </c>
      <c r="G9">
        <v>18.729577650011723</v>
      </c>
      <c r="H9">
        <v>18.824527141459225</v>
      </c>
      <c r="I9">
        <v>18.922394421734715</v>
      </c>
      <c r="J9">
        <v>19.021791098401241</v>
      </c>
      <c r="K9">
        <v>19.122275604373918</v>
      </c>
      <c r="L9">
        <v>19.224457153559605</v>
      </c>
      <c r="M9">
        <v>19.329591191439842</v>
      </c>
      <c r="N9">
        <v>19.437284134913018</v>
      </c>
      <c r="O9">
        <v>19.546936180508304</v>
      </c>
      <c r="P9">
        <v>19.659026115705284</v>
      </c>
      <c r="Q9">
        <v>19.772614153028236</v>
      </c>
      <c r="R9">
        <v>19.886308254677168</v>
      </c>
    </row>
    <row r="16" spans="1:18" x14ac:dyDescent="0.25">
      <c r="C16">
        <v>26.368711101015801</v>
      </c>
    </row>
  </sheetData>
  <mergeCells count="2">
    <mergeCell ref="A4:A6"/>
    <mergeCell ref="A7:A9"/>
  </mergeCells>
  <pageMargins left="0.7" right="0.7" top="0.75" bottom="0.75" header="0.3" footer="0.3"/>
  <pageSetup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S9"/>
  <sheetViews>
    <sheetView zoomScale="70" zoomScaleNormal="70" workbookViewId="0">
      <selection activeCell="Q22" sqref="Q22"/>
    </sheetView>
  </sheetViews>
  <sheetFormatPr defaultRowHeight="15" x14ac:dyDescent="0.25"/>
  <cols>
    <col min="3" max="3" width="18.5703125" customWidth="1"/>
  </cols>
  <sheetData>
    <row r="3" spans="3:19" x14ac:dyDescent="0.25">
      <c r="D3">
        <v>1</v>
      </c>
      <c r="E3">
        <v>2</v>
      </c>
      <c r="F3">
        <v>3</v>
      </c>
      <c r="G3">
        <v>4</v>
      </c>
      <c r="H3">
        <v>5</v>
      </c>
      <c r="I3">
        <v>6</v>
      </c>
      <c r="J3">
        <v>7</v>
      </c>
      <c r="K3">
        <v>8</v>
      </c>
      <c r="L3">
        <v>9</v>
      </c>
      <c r="M3">
        <v>10</v>
      </c>
      <c r="N3">
        <v>11</v>
      </c>
      <c r="O3">
        <v>12</v>
      </c>
      <c r="P3">
        <v>13</v>
      </c>
      <c r="Q3">
        <v>14</v>
      </c>
      <c r="R3">
        <v>15</v>
      </c>
      <c r="S3">
        <v>16</v>
      </c>
    </row>
    <row r="4" spans="3:19" x14ac:dyDescent="0.25">
      <c r="C4" s="1" t="s">
        <v>121</v>
      </c>
      <c r="D4">
        <v>0</v>
      </c>
      <c r="E4">
        <v>5.0316949817182097</v>
      </c>
      <c r="F4">
        <v>9.9694216416596806</v>
      </c>
      <c r="G4">
        <v>14.682622510821901</v>
      </c>
      <c r="H4">
        <v>19.073779448183299</v>
      </c>
      <c r="I4">
        <v>23.147276181897201</v>
      </c>
      <c r="J4">
        <v>26.925793011414299</v>
      </c>
      <c r="K4">
        <v>30.434896406950699</v>
      </c>
      <c r="L4">
        <v>33.6926420099594</v>
      </c>
      <c r="M4">
        <v>36.714863243792301</v>
      </c>
      <c r="N4">
        <v>39.519698991941098</v>
      </c>
      <c r="O4">
        <v>42.129395088820097</v>
      </c>
      <c r="P4">
        <v>44.5607253453678</v>
      </c>
      <c r="Q4">
        <v>46.832236941291299</v>
      </c>
      <c r="R4">
        <v>48.957025028295199</v>
      </c>
      <c r="S4">
        <v>50.897695044735897</v>
      </c>
    </row>
    <row r="5" spans="3:19" x14ac:dyDescent="0.25">
      <c r="C5" s="1" t="s">
        <v>122</v>
      </c>
      <c r="D5">
        <v>0</v>
      </c>
      <c r="E5">
        <v>4.8365353567924396</v>
      </c>
      <c r="F5">
        <v>9.3757087233929699</v>
      </c>
      <c r="G5">
        <v>13.642269592346899</v>
      </c>
      <c r="H5">
        <v>17.624680005370699</v>
      </c>
      <c r="I5">
        <v>21.351137808891501</v>
      </c>
      <c r="J5">
        <v>24.835941759612801</v>
      </c>
      <c r="K5">
        <v>28.103014384893299</v>
      </c>
      <c r="L5">
        <v>31.173995705458999</v>
      </c>
      <c r="M5">
        <v>34.067719043097199</v>
      </c>
      <c r="N5">
        <v>36.801478021860397</v>
      </c>
      <c r="O5">
        <v>39.391199974416097</v>
      </c>
      <c r="P5">
        <v>41.853590418329098</v>
      </c>
      <c r="Q5">
        <v>44.201482085491101</v>
      </c>
      <c r="R5">
        <v>46.452727200789298</v>
      </c>
      <c r="S5">
        <v>48.636187814508403</v>
      </c>
    </row>
    <row r="6" spans="3:19" x14ac:dyDescent="0.25">
      <c r="C6" s="1" t="s">
        <v>123</v>
      </c>
      <c r="D6">
        <v>0</v>
      </c>
      <c r="E6">
        <v>2.2053256809623498</v>
      </c>
      <c r="F6">
        <v>4.4917136206731003</v>
      </c>
      <c r="G6">
        <v>6.8132949681365096</v>
      </c>
      <c r="H6">
        <v>9.1528005418319598</v>
      </c>
      <c r="I6">
        <v>11.4981262127866</v>
      </c>
      <c r="J6">
        <v>13.8439278695667</v>
      </c>
      <c r="K6">
        <v>16.195834053659201</v>
      </c>
      <c r="L6">
        <v>18.557627143682399</v>
      </c>
      <c r="M6">
        <v>20.928704143797901</v>
      </c>
      <c r="N6">
        <v>23.307092516213</v>
      </c>
      <c r="O6">
        <v>25.691759635817501</v>
      </c>
      <c r="P6">
        <v>28.081312148746399</v>
      </c>
      <c r="Q6">
        <v>30.477045333681101</v>
      </c>
      <c r="R6">
        <v>32.8744605046166</v>
      </c>
      <c r="S6">
        <v>35.283169527636502</v>
      </c>
    </row>
    <row r="7" spans="3:19" x14ac:dyDescent="0.25">
      <c r="C7" s="1" t="s">
        <v>124</v>
      </c>
      <c r="D7">
        <v>0</v>
      </c>
      <c r="E7">
        <v>0</v>
      </c>
      <c r="F7">
        <v>0</v>
      </c>
      <c r="G7">
        <v>0</v>
      </c>
      <c r="H7">
        <v>0.28279104769379798</v>
      </c>
      <c r="I7">
        <v>1.28605514055165</v>
      </c>
      <c r="J7">
        <v>2.99956335980972</v>
      </c>
      <c r="K7">
        <v>7.0420405246183799</v>
      </c>
      <c r="L7">
        <v>11.1010044939077</v>
      </c>
      <c r="M7">
        <v>16.101385280266001</v>
      </c>
      <c r="N7">
        <v>22.1000440602898</v>
      </c>
      <c r="O7">
        <v>27.756408198650298</v>
      </c>
      <c r="P7">
        <v>33.632020133303598</v>
      </c>
      <c r="Q7">
        <v>39.116121651231303</v>
      </c>
      <c r="R7">
        <v>44.936497446318299</v>
      </c>
      <c r="S7">
        <v>50.897695044735897</v>
      </c>
    </row>
    <row r="8" spans="3:19" x14ac:dyDescent="0.25">
      <c r="C8" s="1" t="s">
        <v>125</v>
      </c>
      <c r="D8">
        <v>0</v>
      </c>
      <c r="E8">
        <v>0</v>
      </c>
      <c r="F8">
        <v>0</v>
      </c>
      <c r="G8">
        <v>0</v>
      </c>
      <c r="H8">
        <v>0</v>
      </c>
      <c r="I8">
        <v>0.14279087821488201</v>
      </c>
      <c r="J8">
        <v>0.97207175409558499</v>
      </c>
      <c r="K8">
        <v>4.1982673618409896</v>
      </c>
      <c r="L8">
        <v>7.7395237673614901</v>
      </c>
      <c r="M8">
        <v>13.120069753964501</v>
      </c>
      <c r="N8">
        <v>18.5651607119642</v>
      </c>
      <c r="O8">
        <v>24.782246607049899</v>
      </c>
      <c r="P8">
        <v>30.7514658256678</v>
      </c>
      <c r="Q8">
        <v>36.6149914331397</v>
      </c>
      <c r="R8">
        <v>42.4609210747658</v>
      </c>
      <c r="S8">
        <v>48.636187814508403</v>
      </c>
    </row>
    <row r="9" spans="3:19" x14ac:dyDescent="0.25">
      <c r="C9" s="1" t="s">
        <v>126</v>
      </c>
      <c r="D9">
        <v>0</v>
      </c>
      <c r="E9">
        <v>0</v>
      </c>
      <c r="F9">
        <v>0</v>
      </c>
      <c r="G9">
        <v>0</v>
      </c>
      <c r="H9">
        <v>0</v>
      </c>
      <c r="I9">
        <v>0</v>
      </c>
      <c r="J9">
        <v>0</v>
      </c>
      <c r="K9">
        <v>0</v>
      </c>
      <c r="L9">
        <v>1.1073970362477401</v>
      </c>
      <c r="M9">
        <v>4.0147000506043096</v>
      </c>
      <c r="N9">
        <v>8.1420857784001193</v>
      </c>
      <c r="O9">
        <v>12.8842691455236</v>
      </c>
      <c r="P9">
        <v>18.639927924540402</v>
      </c>
      <c r="Q9">
        <v>24.0152827239678</v>
      </c>
      <c r="R9">
        <v>29.682797795835601</v>
      </c>
      <c r="S9">
        <v>35.283169527636502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T34"/>
  <sheetViews>
    <sheetView workbookViewId="0">
      <selection activeCell="B14" sqref="B14:J14"/>
    </sheetView>
  </sheetViews>
  <sheetFormatPr defaultRowHeight="15" x14ac:dyDescent="0.25"/>
  <cols>
    <col min="1" max="1" width="8.7109375" customWidth="1"/>
    <col min="2" max="2" width="9.7109375" customWidth="1"/>
    <col min="19" max="19" width="2.7109375" customWidth="1"/>
  </cols>
  <sheetData>
    <row r="2" spans="1:20" x14ac:dyDescent="0.25">
      <c r="B2" s="118" t="s">
        <v>137</v>
      </c>
      <c r="C2" s="119"/>
      <c r="D2" s="120"/>
      <c r="E2" s="59"/>
      <c r="F2" s="52"/>
      <c r="G2" s="52"/>
      <c r="H2" s="52"/>
      <c r="I2" s="52"/>
      <c r="J2" s="52"/>
    </row>
    <row r="3" spans="1:20" ht="32.25" customHeight="1" x14ac:dyDescent="0.25">
      <c r="B3" s="47" t="s">
        <v>139</v>
      </c>
      <c r="C3" s="47" t="s">
        <v>140</v>
      </c>
      <c r="D3" s="47" t="s">
        <v>138</v>
      </c>
      <c r="T3" s="6"/>
    </row>
    <row r="4" spans="1:20" x14ac:dyDescent="0.25">
      <c r="A4" t="s">
        <v>128</v>
      </c>
      <c r="B4" s="48">
        <v>18.395700000000001</v>
      </c>
      <c r="C4" s="48">
        <v>20.267399999999999</v>
      </c>
      <c r="D4" s="48">
        <v>0</v>
      </c>
      <c r="T4" s="6"/>
    </row>
    <row r="5" spans="1:20" x14ac:dyDescent="0.25">
      <c r="A5" t="s">
        <v>0</v>
      </c>
      <c r="B5" s="48">
        <v>25.4011</v>
      </c>
      <c r="C5" s="48">
        <v>1.3904000000000001</v>
      </c>
      <c r="D5" s="48">
        <v>0</v>
      </c>
      <c r="T5" s="6"/>
    </row>
    <row r="6" spans="1:20" x14ac:dyDescent="0.25">
      <c r="A6" t="s">
        <v>46</v>
      </c>
      <c r="B6" s="48">
        <v>12.746700000000001</v>
      </c>
      <c r="C6" s="48">
        <v>8.5333000000000006</v>
      </c>
      <c r="D6" s="48">
        <v>0</v>
      </c>
      <c r="T6" s="6"/>
    </row>
    <row r="7" spans="1:20" x14ac:dyDescent="0.25">
      <c r="A7" s="1" t="s">
        <v>4</v>
      </c>
      <c r="B7" s="49">
        <f>AVERAGE(B4:B6)</f>
        <v>18.847833333333337</v>
      </c>
      <c r="C7" s="50">
        <f>AVERAGE(C4:C6)</f>
        <v>10.063699999999999</v>
      </c>
      <c r="D7" s="51">
        <f>AVERAGE(D4:D6)</f>
        <v>0</v>
      </c>
      <c r="T7" s="6"/>
    </row>
    <row r="8" spans="1:20" x14ac:dyDescent="0.25">
      <c r="T8" s="6"/>
    </row>
    <row r="9" spans="1:20" x14ac:dyDescent="0.25">
      <c r="T9" s="6"/>
    </row>
    <row r="10" spans="1:20" x14ac:dyDescent="0.25">
      <c r="B10" s="118" t="s">
        <v>141</v>
      </c>
      <c r="C10" s="119"/>
      <c r="D10" s="119"/>
      <c r="E10" s="119"/>
      <c r="F10" s="119"/>
      <c r="G10" s="119"/>
      <c r="H10" s="119"/>
      <c r="I10" s="119"/>
      <c r="J10" s="120"/>
      <c r="T10" s="6"/>
    </row>
    <row r="11" spans="1:20" ht="30" x14ac:dyDescent="0.25">
      <c r="B11" s="47" t="s">
        <v>143</v>
      </c>
      <c r="C11" s="47" t="s">
        <v>129</v>
      </c>
      <c r="D11" s="47" t="s">
        <v>131</v>
      </c>
      <c r="E11" s="47" t="s">
        <v>130</v>
      </c>
      <c r="F11" s="47" t="s">
        <v>132</v>
      </c>
      <c r="G11" s="47" t="s">
        <v>133</v>
      </c>
      <c r="H11" s="47" t="s">
        <v>135</v>
      </c>
      <c r="I11" s="47" t="s">
        <v>134</v>
      </c>
      <c r="J11" s="47" t="s">
        <v>136</v>
      </c>
      <c r="T11" s="6"/>
    </row>
    <row r="12" spans="1:20" x14ac:dyDescent="0.25">
      <c r="A12" t="s">
        <v>128</v>
      </c>
      <c r="B12" s="48">
        <v>8.7578999999999994</v>
      </c>
      <c r="C12" s="48">
        <v>1.2299</v>
      </c>
      <c r="D12" s="48">
        <v>0.96257000000000004</v>
      </c>
      <c r="E12" s="48">
        <v>0.64171</v>
      </c>
      <c r="F12" s="48">
        <v>0.48127999999999999</v>
      </c>
      <c r="G12" s="48">
        <v>5.4010999999999996</v>
      </c>
      <c r="H12" s="48">
        <v>3.3690000000000002</v>
      </c>
      <c r="I12" s="48">
        <v>0.90908999999999995</v>
      </c>
      <c r="J12" s="48">
        <v>0.85560999999999998</v>
      </c>
    </row>
    <row r="13" spans="1:20" x14ac:dyDescent="0.25">
      <c r="A13" t="s">
        <v>0</v>
      </c>
      <c r="B13" s="48">
        <v>7.5251000000000001</v>
      </c>
      <c r="C13" s="48">
        <v>3.7433000000000001</v>
      </c>
      <c r="D13" s="48">
        <v>3.5293999999999999</v>
      </c>
      <c r="E13" s="48">
        <v>1.6043000000000001</v>
      </c>
      <c r="F13" s="48">
        <v>2.5668000000000002</v>
      </c>
      <c r="G13" s="48">
        <v>4.4385000000000003</v>
      </c>
      <c r="H13" s="48">
        <v>3.3155000000000001</v>
      </c>
      <c r="I13" s="48">
        <v>1.9251</v>
      </c>
      <c r="J13" s="48">
        <v>3.6898</v>
      </c>
    </row>
    <row r="14" spans="1:20" x14ac:dyDescent="0.25">
      <c r="A14" t="s">
        <v>46</v>
      </c>
      <c r="B14" s="48">
        <v>20.824300000000001</v>
      </c>
      <c r="C14" s="48">
        <v>10.933299999999999</v>
      </c>
      <c r="D14" s="48">
        <v>11.093299999999999</v>
      </c>
      <c r="E14" s="48">
        <v>7.9466999999999999</v>
      </c>
      <c r="F14" s="48">
        <v>7.2533000000000003</v>
      </c>
      <c r="G14" s="48">
        <v>21.12</v>
      </c>
      <c r="H14" s="48">
        <v>22.88</v>
      </c>
      <c r="I14" s="48">
        <v>20.5867</v>
      </c>
      <c r="J14" s="48">
        <v>20.2667</v>
      </c>
    </row>
    <row r="15" spans="1:20" x14ac:dyDescent="0.25">
      <c r="A15" s="1" t="s">
        <v>4</v>
      </c>
      <c r="B15" s="53">
        <f t="shared" ref="B15:J15" si="0">AVERAGE(B12:B14)</f>
        <v>12.369100000000001</v>
      </c>
      <c r="C15" s="49">
        <f t="shared" si="0"/>
        <v>5.3021666666666665</v>
      </c>
      <c r="D15" s="50">
        <f t="shared" si="0"/>
        <v>5.1950899999999995</v>
      </c>
      <c r="E15" s="50">
        <f t="shared" si="0"/>
        <v>3.39757</v>
      </c>
      <c r="F15" s="50">
        <f t="shared" si="0"/>
        <v>3.4337933333333335</v>
      </c>
      <c r="G15" s="50">
        <f t="shared" si="0"/>
        <v>10.319866666666668</v>
      </c>
      <c r="H15" s="50">
        <f t="shared" si="0"/>
        <v>9.8548333333333336</v>
      </c>
      <c r="I15" s="50">
        <f t="shared" si="0"/>
        <v>7.806963333333333</v>
      </c>
      <c r="J15" s="51">
        <f t="shared" si="0"/>
        <v>8.2707033333333335</v>
      </c>
    </row>
    <row r="16" spans="1:20" s="47" customFormat="1" ht="15" customHeight="1" x14ac:dyDescent="0.25"/>
    <row r="18" spans="1:10" x14ac:dyDescent="0.25">
      <c r="B18" s="118" t="s">
        <v>142</v>
      </c>
      <c r="C18" s="119"/>
      <c r="D18" s="119"/>
      <c r="E18" s="119"/>
      <c r="F18" s="119"/>
      <c r="G18" s="119"/>
      <c r="H18" s="119"/>
      <c r="I18" s="119"/>
      <c r="J18" s="120"/>
    </row>
    <row r="19" spans="1:10" ht="30" x14ac:dyDescent="0.25">
      <c r="B19" s="47" t="s">
        <v>143</v>
      </c>
      <c r="C19" s="47" t="s">
        <v>129</v>
      </c>
      <c r="D19" s="47" t="s">
        <v>131</v>
      </c>
      <c r="E19" s="47" t="s">
        <v>130</v>
      </c>
      <c r="F19" s="47" t="s">
        <v>132</v>
      </c>
      <c r="G19" s="47" t="s">
        <v>133</v>
      </c>
      <c r="H19" s="47" t="s">
        <v>135</v>
      </c>
      <c r="I19" s="47" t="s">
        <v>134</v>
      </c>
      <c r="J19" s="47" t="s">
        <v>136</v>
      </c>
    </row>
    <row r="20" spans="1:10" x14ac:dyDescent="0.25">
      <c r="A20" t="s">
        <v>128</v>
      </c>
      <c r="B20" s="48">
        <v>14.530856423173809</v>
      </c>
      <c r="C20" s="48">
        <v>10.705299999999999</v>
      </c>
      <c r="D20" s="48">
        <v>8.0604999999999993</v>
      </c>
      <c r="E20" s="48">
        <v>6.4231999999999996</v>
      </c>
      <c r="F20" s="48">
        <v>4.4081000000000001</v>
      </c>
      <c r="G20" s="48">
        <v>3.6524000000000001</v>
      </c>
      <c r="H20" s="48">
        <v>1.7632000000000001</v>
      </c>
      <c r="I20" s="48">
        <v>2.2669999999999999</v>
      </c>
      <c r="J20" s="48">
        <v>1.7632000000000001</v>
      </c>
    </row>
    <row r="21" spans="1:10" x14ac:dyDescent="0.25">
      <c r="A21" t="s">
        <v>0</v>
      </c>
      <c r="B21" s="48">
        <v>11.601513240857503</v>
      </c>
      <c r="C21" s="48">
        <v>13.619199999999999</v>
      </c>
      <c r="D21" s="48">
        <v>10.0883</v>
      </c>
      <c r="E21" s="48">
        <v>5.9268999999999998</v>
      </c>
      <c r="F21" s="48">
        <v>4.4135999999999997</v>
      </c>
      <c r="G21" s="48">
        <v>4.9180000000000001</v>
      </c>
      <c r="H21" s="48">
        <v>2.6482000000000001</v>
      </c>
      <c r="I21" s="48">
        <v>2.2698999999999998</v>
      </c>
      <c r="J21" s="48">
        <v>2.5221</v>
      </c>
    </row>
    <row r="22" spans="1:10" x14ac:dyDescent="0.25">
      <c r="A22" t="s">
        <v>46</v>
      </c>
      <c r="B22" s="48">
        <v>45.010416666666686</v>
      </c>
      <c r="C22" s="48">
        <v>33.416699999999999</v>
      </c>
      <c r="D22" s="48">
        <v>25.5</v>
      </c>
      <c r="E22" s="48">
        <v>27.25</v>
      </c>
      <c r="F22" s="48">
        <v>23.333300000000001</v>
      </c>
      <c r="G22" s="48">
        <v>18.083300000000001</v>
      </c>
      <c r="H22" s="48">
        <v>6.3333000000000004</v>
      </c>
      <c r="I22" s="48">
        <v>6.0833000000000004</v>
      </c>
      <c r="J22" s="48">
        <v>4.5833000000000004</v>
      </c>
    </row>
    <row r="23" spans="1:10" x14ac:dyDescent="0.25">
      <c r="A23" s="1" t="s">
        <v>4</v>
      </c>
      <c r="B23" s="53">
        <f>AVERAGE(B21:B22)</f>
        <v>28.305964953762093</v>
      </c>
      <c r="C23" s="49">
        <f t="shared" ref="C23:J23" si="1">AVERAGE(C20:C22)</f>
        <v>19.247066666666665</v>
      </c>
      <c r="D23" s="50">
        <f t="shared" si="1"/>
        <v>14.5496</v>
      </c>
      <c r="E23" s="50">
        <f t="shared" si="1"/>
        <v>13.200033333333332</v>
      </c>
      <c r="F23" s="50">
        <f t="shared" si="1"/>
        <v>10.718333333333334</v>
      </c>
      <c r="G23" s="50">
        <f t="shared" si="1"/>
        <v>8.8845666666666663</v>
      </c>
      <c r="H23" s="50">
        <f t="shared" si="1"/>
        <v>3.5815666666666672</v>
      </c>
      <c r="I23" s="50">
        <f t="shared" si="1"/>
        <v>3.5400666666666667</v>
      </c>
      <c r="J23" s="51">
        <f t="shared" si="1"/>
        <v>2.9562000000000004</v>
      </c>
    </row>
    <row r="29" spans="1:10" x14ac:dyDescent="0.25">
      <c r="B29" s="54"/>
      <c r="C29" s="55"/>
      <c r="D29" s="55"/>
      <c r="E29" s="55"/>
      <c r="F29" s="55"/>
      <c r="G29" s="54"/>
    </row>
    <row r="30" spans="1:10" x14ac:dyDescent="0.25">
      <c r="B30" s="54"/>
      <c r="C30" s="56"/>
      <c r="D30" s="56"/>
      <c r="E30" s="56"/>
      <c r="F30" s="56"/>
      <c r="G30" s="54"/>
    </row>
    <row r="31" spans="1:10" x14ac:dyDescent="0.25">
      <c r="B31" s="54"/>
      <c r="C31" s="56"/>
      <c r="D31" s="56"/>
      <c r="E31" s="56"/>
      <c r="F31" s="56"/>
      <c r="G31" s="54"/>
    </row>
    <row r="32" spans="1:10" x14ac:dyDescent="0.25">
      <c r="B32" s="54"/>
      <c r="C32" s="56"/>
      <c r="D32" s="56"/>
      <c r="E32" s="56"/>
      <c r="F32" s="56"/>
      <c r="G32" s="54"/>
    </row>
    <row r="33" spans="2:7" x14ac:dyDescent="0.25">
      <c r="B33" s="57"/>
      <c r="C33" s="58"/>
      <c r="D33" s="58"/>
      <c r="E33" s="58"/>
      <c r="F33" s="58"/>
      <c r="G33" s="54"/>
    </row>
    <row r="34" spans="2:7" x14ac:dyDescent="0.25">
      <c r="B34" s="54"/>
      <c r="C34" s="117"/>
      <c r="D34" s="117"/>
      <c r="E34" s="117"/>
      <c r="F34" s="117"/>
      <c r="G34" s="54"/>
    </row>
  </sheetData>
  <mergeCells count="5">
    <mergeCell ref="C34:D34"/>
    <mergeCell ref="E34:F34"/>
    <mergeCell ref="B10:J10"/>
    <mergeCell ref="B18:J18"/>
    <mergeCell ref="B2:D2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"/>
  <sheetViews>
    <sheetView workbookViewId="0">
      <selection activeCell="E27" sqref="E27"/>
    </sheetView>
  </sheetViews>
  <sheetFormatPr defaultRowHeight="15" x14ac:dyDescent="0.25"/>
  <cols>
    <col min="16" max="16" width="3.7109375" customWidth="1"/>
    <col min="17" max="17" width="3.5703125" customWidth="1"/>
    <col min="18" max="19" width="4" customWidth="1"/>
    <col min="20" max="20" width="4.28515625" customWidth="1"/>
    <col min="21" max="21" width="4" customWidth="1"/>
    <col min="22" max="22" width="4.42578125" customWidth="1"/>
  </cols>
  <sheetData>
    <row r="1" spans="1:23" x14ac:dyDescent="0.25">
      <c r="A1" t="s">
        <v>0</v>
      </c>
      <c r="B1" s="1">
        <v>1.8172100481026201</v>
      </c>
      <c r="N1" s="21"/>
      <c r="O1" s="21"/>
      <c r="P1" s="21"/>
      <c r="Q1" s="21"/>
      <c r="R1" s="21"/>
      <c r="S1" s="21"/>
      <c r="T1" s="21"/>
      <c r="U1" s="21"/>
      <c r="V1" s="21"/>
      <c r="W1" s="22"/>
    </row>
    <row r="2" spans="1:23" x14ac:dyDescent="0.25">
      <c r="B2">
        <v>2.08444681988242</v>
      </c>
      <c r="C2" s="1">
        <v>0.69481560662747199</v>
      </c>
      <c r="N2" s="21"/>
      <c r="O2" s="21"/>
      <c r="P2" s="23"/>
      <c r="Q2" s="23"/>
      <c r="R2" s="21"/>
      <c r="S2" s="21"/>
      <c r="T2" s="21"/>
      <c r="U2" s="21"/>
      <c r="V2" s="21"/>
      <c r="W2" s="22"/>
    </row>
    <row r="3" spans="1:23" x14ac:dyDescent="0.25">
      <c r="B3" s="1">
        <v>3.3671833244254401</v>
      </c>
      <c r="C3">
        <v>4.1154462854088703</v>
      </c>
      <c r="F3" s="1" t="s">
        <v>0</v>
      </c>
      <c r="G3" s="12">
        <v>1.8172100481026201</v>
      </c>
      <c r="H3" s="12">
        <v>0.69481560662747199</v>
      </c>
      <c r="I3" s="12">
        <v>3.3671833244254401</v>
      </c>
      <c r="J3" s="1">
        <v>5.9309850107066397</v>
      </c>
      <c r="N3" s="21"/>
      <c r="O3" s="21"/>
      <c r="P3" s="23"/>
      <c r="Q3" s="23"/>
      <c r="R3" s="21"/>
      <c r="S3" s="21"/>
      <c r="T3" s="21"/>
      <c r="U3" s="21"/>
      <c r="V3" s="21"/>
      <c r="W3" s="22">
        <v>1</v>
      </c>
    </row>
    <row r="4" spans="1:23" x14ac:dyDescent="0.25">
      <c r="B4" s="1">
        <v>5.9309850107066397</v>
      </c>
      <c r="F4" s="1" t="s">
        <v>1</v>
      </c>
      <c r="G4" s="12">
        <f>0.374331550802139*5</f>
        <v>1.8716577540106949</v>
      </c>
      <c r="H4" s="12">
        <f>0.427807486631016*5</f>
        <v>2.1390374331550799</v>
      </c>
      <c r="I4" s="12">
        <f>0.53475935828877*5</f>
        <v>2.6737967914438499</v>
      </c>
      <c r="J4" s="12">
        <f>1.76470588235294*5</f>
        <v>8.8235294117646994</v>
      </c>
      <c r="N4" s="21"/>
      <c r="O4" s="21"/>
      <c r="P4" s="23"/>
      <c r="Q4" s="23"/>
      <c r="R4" s="21"/>
      <c r="S4" s="21"/>
      <c r="T4" s="21"/>
      <c r="U4" s="21"/>
      <c r="V4" s="21"/>
      <c r="W4" s="22"/>
    </row>
    <row r="5" spans="1:23" x14ac:dyDescent="0.25">
      <c r="F5" s="1" t="s">
        <v>2</v>
      </c>
      <c r="G5" s="12">
        <v>7.0278969957081499</v>
      </c>
      <c r="H5" s="12">
        <v>7.4034334763948504</v>
      </c>
      <c r="I5" s="12">
        <v>9.4957081545064401</v>
      </c>
      <c r="J5" s="12">
        <v>11.6952789699571</v>
      </c>
      <c r="N5" s="21"/>
      <c r="O5" s="21"/>
      <c r="P5" s="23"/>
      <c r="Q5" s="23"/>
      <c r="R5" s="21"/>
      <c r="S5" s="21"/>
      <c r="T5" s="21"/>
      <c r="U5" s="21"/>
      <c r="V5" s="21"/>
      <c r="W5" s="22"/>
    </row>
    <row r="6" spans="1:23" x14ac:dyDescent="0.25">
      <c r="A6" t="s">
        <v>1</v>
      </c>
      <c r="B6" s="1">
        <v>0.37433155080213898</v>
      </c>
      <c r="F6" s="1" t="s">
        <v>3</v>
      </c>
      <c r="G6" s="12">
        <v>24.650912996777699</v>
      </c>
      <c r="H6" s="12">
        <v>24.1675617615467</v>
      </c>
      <c r="I6" s="12">
        <v>24.4897959183673</v>
      </c>
      <c r="J6" s="12">
        <v>27.282491944146098</v>
      </c>
      <c r="N6" s="21"/>
      <c r="O6" s="21"/>
      <c r="P6" s="21"/>
      <c r="Q6" s="21"/>
      <c r="R6" s="21"/>
      <c r="S6" s="21"/>
      <c r="T6" s="21"/>
      <c r="U6" s="21"/>
      <c r="V6" s="21"/>
      <c r="W6" s="22"/>
    </row>
    <row r="7" spans="1:23" x14ac:dyDescent="0.25">
      <c r="B7">
        <v>0.53475935828876997</v>
      </c>
      <c r="C7" s="1">
        <v>0.42780748663101598</v>
      </c>
      <c r="F7" s="1" t="s">
        <v>46</v>
      </c>
      <c r="G7" s="12">
        <v>6.9057815845824404</v>
      </c>
      <c r="H7" s="12">
        <v>4.6038543897216302</v>
      </c>
      <c r="I7" s="12">
        <v>4.0149892933618796</v>
      </c>
      <c r="J7" s="12">
        <v>6.42398286937902</v>
      </c>
      <c r="N7" s="21"/>
      <c r="O7" s="24"/>
      <c r="P7" s="24"/>
      <c r="Q7" s="24"/>
      <c r="R7" s="24"/>
      <c r="S7" s="24"/>
      <c r="T7" s="24"/>
      <c r="U7" s="21"/>
      <c r="V7" s="21"/>
      <c r="W7" s="22"/>
    </row>
    <row r="8" spans="1:23" x14ac:dyDescent="0.25">
      <c r="B8" s="1">
        <v>0.53475935828876997</v>
      </c>
      <c r="C8">
        <v>1.22994652406417</v>
      </c>
      <c r="F8" s="1" t="s">
        <v>4</v>
      </c>
      <c r="G8">
        <f>AVERAGE(G3:G7)</f>
        <v>8.4546918758363212</v>
      </c>
      <c r="H8">
        <f>AVERAGE(H3:H7)</f>
        <v>7.8017405334891468</v>
      </c>
      <c r="I8">
        <f>AVERAGE(I3:I7)</f>
        <v>8.8082946964209814</v>
      </c>
      <c r="J8">
        <f>AVERAGE(J3:J7)</f>
        <v>12.031253641190711</v>
      </c>
      <c r="N8" s="21"/>
      <c r="O8" s="21"/>
      <c r="P8" s="23"/>
      <c r="Q8" s="23"/>
      <c r="R8" s="21"/>
      <c r="S8" s="21"/>
      <c r="T8" s="21"/>
      <c r="U8" s="21"/>
      <c r="V8" s="21"/>
      <c r="W8" s="22"/>
    </row>
    <row r="9" spans="1:23" x14ac:dyDescent="0.25">
      <c r="B9" s="1">
        <v>1.76470588235294</v>
      </c>
      <c r="N9" s="21"/>
      <c r="O9" s="21"/>
      <c r="P9" s="23"/>
      <c r="Q9" s="23"/>
      <c r="R9" s="21"/>
      <c r="S9" s="21"/>
      <c r="T9" s="21"/>
      <c r="U9" s="21"/>
      <c r="V9" s="21"/>
      <c r="W9" s="22"/>
    </row>
    <row r="10" spans="1:23" x14ac:dyDescent="0.25">
      <c r="N10" s="21"/>
      <c r="O10" s="21"/>
      <c r="P10" s="21"/>
      <c r="Q10" s="21"/>
      <c r="R10" s="21"/>
      <c r="S10" s="21"/>
      <c r="T10" s="21"/>
      <c r="U10" s="21"/>
      <c r="V10" s="21"/>
      <c r="W10" s="22">
        <v>2</v>
      </c>
    </row>
    <row r="11" spans="1:23" x14ac:dyDescent="0.25">
      <c r="A11" t="s">
        <v>2</v>
      </c>
      <c r="B11" s="1">
        <v>7.0278969957081499</v>
      </c>
      <c r="N11" s="21"/>
      <c r="O11" s="21"/>
      <c r="P11" s="23"/>
      <c r="Q11" s="23"/>
      <c r="R11" s="21"/>
      <c r="S11" s="21"/>
      <c r="T11" s="21"/>
      <c r="U11" s="21"/>
      <c r="V11" s="21"/>
      <c r="W11" s="22"/>
    </row>
    <row r="12" spans="1:23" x14ac:dyDescent="0.25">
      <c r="B12" s="12">
        <v>7.9399141630901298</v>
      </c>
      <c r="C12" s="1">
        <v>7.4034334763948504</v>
      </c>
      <c r="N12" s="21"/>
      <c r="O12" s="21"/>
      <c r="P12" s="23"/>
      <c r="Q12" s="23"/>
      <c r="R12" s="21"/>
      <c r="S12" s="21"/>
      <c r="T12" s="21"/>
      <c r="U12" s="21"/>
      <c r="V12" s="21"/>
      <c r="W12" s="22"/>
    </row>
    <row r="13" spans="1:23" x14ac:dyDescent="0.25">
      <c r="B13" s="1">
        <v>9.4957081545064401</v>
      </c>
      <c r="C13">
        <v>10.0321888412017</v>
      </c>
      <c r="N13" s="21"/>
      <c r="O13" s="21"/>
      <c r="P13" s="21"/>
      <c r="Q13" s="21"/>
      <c r="R13" s="21"/>
      <c r="S13" s="21"/>
      <c r="T13" s="21"/>
      <c r="U13" s="21"/>
      <c r="V13" s="21"/>
      <c r="W13" s="22"/>
    </row>
    <row r="14" spans="1:23" x14ac:dyDescent="0.25">
      <c r="B14" s="1">
        <v>11.6952789699571</v>
      </c>
      <c r="N14" s="21"/>
      <c r="O14" s="24"/>
      <c r="P14" s="24"/>
      <c r="Q14" s="24"/>
      <c r="R14" s="24"/>
      <c r="S14" s="24"/>
      <c r="T14" s="24"/>
      <c r="U14" s="21"/>
      <c r="V14" s="21"/>
      <c r="W14" s="22"/>
    </row>
    <row r="15" spans="1:23" x14ac:dyDescent="0.25">
      <c r="N15" s="21"/>
      <c r="O15" s="21"/>
      <c r="P15" s="23"/>
      <c r="Q15" s="21"/>
      <c r="R15" s="23"/>
      <c r="S15" s="21"/>
      <c r="T15" s="21"/>
      <c r="U15" s="21"/>
      <c r="V15" s="21"/>
      <c r="W15" s="22"/>
    </row>
    <row r="16" spans="1:23" x14ac:dyDescent="0.25">
      <c r="A16" t="s">
        <v>3</v>
      </c>
      <c r="B16" s="1">
        <v>24.650912996777699</v>
      </c>
      <c r="N16" s="21"/>
      <c r="O16" s="21"/>
      <c r="P16" s="23"/>
      <c r="Q16" s="21"/>
      <c r="R16" s="23"/>
      <c r="S16" s="21"/>
      <c r="T16" s="21"/>
      <c r="U16" s="21"/>
      <c r="V16" s="21"/>
      <c r="W16" s="22"/>
    </row>
    <row r="17" spans="1:23" x14ac:dyDescent="0.25">
      <c r="B17">
        <v>27.1750805585392</v>
      </c>
      <c r="C17" s="1">
        <v>24.1675617615467</v>
      </c>
      <c r="N17" s="21"/>
      <c r="O17" s="21"/>
      <c r="P17" s="21"/>
      <c r="Q17" s="21"/>
      <c r="R17" s="21"/>
      <c r="S17" s="21"/>
      <c r="T17" s="21"/>
      <c r="U17" s="21"/>
      <c r="V17" s="21"/>
      <c r="W17" s="22">
        <v>4</v>
      </c>
    </row>
    <row r="18" spans="1:23" x14ac:dyDescent="0.25">
      <c r="B18" s="1">
        <v>24.4897959183673</v>
      </c>
      <c r="C18">
        <v>25.993555316863599</v>
      </c>
      <c r="N18" s="21"/>
      <c r="O18" s="21"/>
      <c r="P18" s="23"/>
      <c r="Q18" s="21"/>
      <c r="R18" s="23"/>
      <c r="S18" s="21"/>
      <c r="T18" s="21"/>
      <c r="U18" s="21"/>
      <c r="V18" s="21"/>
      <c r="W18" s="22"/>
    </row>
    <row r="19" spans="1:23" x14ac:dyDescent="0.25">
      <c r="B19" s="1">
        <v>27.282491944146098</v>
      </c>
      <c r="N19" s="21"/>
      <c r="O19" s="21"/>
      <c r="P19" s="23"/>
      <c r="Q19" s="21"/>
      <c r="R19" s="23"/>
      <c r="S19" s="21"/>
      <c r="T19" s="21"/>
      <c r="U19" s="21"/>
      <c r="V19" s="21"/>
      <c r="W19" s="22"/>
    </row>
    <row r="20" spans="1:23" x14ac:dyDescent="0.25">
      <c r="N20" s="21"/>
      <c r="O20" s="21"/>
      <c r="P20" s="21"/>
      <c r="Q20" s="21"/>
      <c r="R20" s="21"/>
      <c r="S20" s="21"/>
      <c r="T20" s="21"/>
      <c r="U20" s="21"/>
      <c r="V20" s="21"/>
      <c r="W20" s="22"/>
    </row>
    <row r="21" spans="1:23" x14ac:dyDescent="0.25">
      <c r="A21" t="s">
        <v>46</v>
      </c>
      <c r="B21" s="1">
        <v>6.9057815845824404</v>
      </c>
      <c r="N21" s="21"/>
      <c r="O21" s="24"/>
      <c r="P21" s="24"/>
      <c r="Q21" s="24"/>
      <c r="R21" s="24"/>
      <c r="S21" s="24"/>
      <c r="T21" s="24"/>
      <c r="U21" s="21"/>
      <c r="V21" s="21"/>
      <c r="W21" s="22"/>
    </row>
    <row r="22" spans="1:23" x14ac:dyDescent="0.25">
      <c r="B22">
        <v>7.2805139186295502</v>
      </c>
      <c r="C22" s="1">
        <v>4.6038543897216302</v>
      </c>
      <c r="N22" s="21"/>
      <c r="O22" s="21"/>
      <c r="P22" s="23"/>
      <c r="Q22" s="21"/>
      <c r="R22" s="23"/>
      <c r="S22" s="21"/>
      <c r="T22" s="21"/>
      <c r="U22" s="21"/>
      <c r="V22" s="21"/>
      <c r="W22" s="22"/>
    </row>
    <row r="23" spans="1:23" x14ac:dyDescent="0.25">
      <c r="B23" s="1">
        <v>4.0149892933618796</v>
      </c>
      <c r="C23">
        <v>5.6209850107066401</v>
      </c>
      <c r="N23" s="21"/>
      <c r="O23" s="21"/>
      <c r="P23" s="21"/>
      <c r="Q23" s="21"/>
      <c r="R23" s="21"/>
      <c r="S23" s="21"/>
      <c r="T23" s="21"/>
      <c r="U23" s="21"/>
      <c r="V23" s="21"/>
      <c r="W23" s="22"/>
    </row>
    <row r="24" spans="1:23" x14ac:dyDescent="0.25">
      <c r="B24" s="1">
        <v>6.42398286937902</v>
      </c>
      <c r="N24" s="21"/>
      <c r="O24" s="21"/>
      <c r="P24" s="23"/>
      <c r="Q24" s="21"/>
      <c r="R24" s="23"/>
      <c r="S24" s="21"/>
      <c r="T24" s="21"/>
      <c r="U24" s="21"/>
      <c r="V24" s="21"/>
      <c r="W24" s="22"/>
    </row>
    <row r="25" spans="1:23" x14ac:dyDescent="0.25">
      <c r="N25" s="21"/>
      <c r="O25" s="21"/>
      <c r="P25" s="21"/>
      <c r="Q25" s="21"/>
      <c r="R25" s="21"/>
      <c r="S25" s="21"/>
      <c r="T25" s="21"/>
      <c r="U25" s="21"/>
      <c r="V25" s="21"/>
      <c r="W25" s="22">
        <v>8</v>
      </c>
    </row>
    <row r="26" spans="1:23" x14ac:dyDescent="0.25">
      <c r="N26" s="21"/>
      <c r="O26" s="21"/>
      <c r="P26" s="23"/>
      <c r="Q26" s="21"/>
      <c r="R26" s="23"/>
      <c r="S26" s="21"/>
      <c r="T26" s="21"/>
      <c r="U26" s="21"/>
      <c r="V26" s="21"/>
      <c r="W26" s="22"/>
    </row>
    <row r="27" spans="1:23" x14ac:dyDescent="0.25">
      <c r="N27" s="21"/>
      <c r="O27" s="21"/>
      <c r="P27" s="21"/>
      <c r="Q27" s="21"/>
      <c r="R27" s="21"/>
      <c r="S27" s="21"/>
      <c r="T27" s="21"/>
      <c r="U27" s="21"/>
      <c r="V27" s="21"/>
      <c r="W27" s="22"/>
    </row>
    <row r="28" spans="1:23" x14ac:dyDescent="0.25">
      <c r="N28" s="21"/>
      <c r="O28" s="21"/>
      <c r="P28" s="23"/>
      <c r="Q28" s="21"/>
      <c r="R28" s="23"/>
      <c r="S28" s="21"/>
      <c r="T28" s="21"/>
      <c r="U28" s="21"/>
      <c r="V28" s="21"/>
      <c r="W28" s="22"/>
    </row>
    <row r="29" spans="1:23" x14ac:dyDescent="0.25">
      <c r="N29" s="21"/>
      <c r="O29" s="21"/>
      <c r="P29" s="21"/>
      <c r="Q29" s="21"/>
      <c r="R29" s="21"/>
      <c r="S29" s="21"/>
      <c r="T29" s="21"/>
      <c r="U29" s="21"/>
      <c r="V29" s="21"/>
      <c r="W29" s="22"/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T54"/>
  <sheetViews>
    <sheetView zoomScale="70" zoomScaleNormal="70" workbookViewId="0">
      <selection activeCell="X51" sqref="X51"/>
    </sheetView>
  </sheetViews>
  <sheetFormatPr defaultRowHeight="15" x14ac:dyDescent="0.25"/>
  <cols>
    <col min="1" max="1" width="8.7109375" customWidth="1"/>
    <col min="2" max="2" width="9.7109375" customWidth="1"/>
    <col min="19" max="19" width="9.140625" customWidth="1"/>
  </cols>
  <sheetData>
    <row r="2" spans="1:20" x14ac:dyDescent="0.25">
      <c r="B2" s="118" t="s">
        <v>137</v>
      </c>
      <c r="C2" s="119"/>
      <c r="D2" s="120"/>
      <c r="E2" s="59"/>
      <c r="F2" s="52"/>
      <c r="G2" s="52"/>
      <c r="H2" s="52"/>
      <c r="I2" s="52"/>
      <c r="J2" s="52"/>
    </row>
    <row r="3" spans="1:20" ht="32.25" customHeight="1" x14ac:dyDescent="0.25">
      <c r="B3" s="47" t="s">
        <v>139</v>
      </c>
      <c r="C3" s="47" t="s">
        <v>140</v>
      </c>
      <c r="D3" s="47" t="s">
        <v>138</v>
      </c>
      <c r="T3" s="6"/>
    </row>
    <row r="4" spans="1:20" x14ac:dyDescent="0.25">
      <c r="A4" t="s">
        <v>69</v>
      </c>
      <c r="B4" s="48">
        <v>18.395700000000001</v>
      </c>
      <c r="C4" s="48">
        <v>20.267399999999999</v>
      </c>
      <c r="D4" s="48">
        <v>0</v>
      </c>
      <c r="T4" s="6"/>
    </row>
    <row r="5" spans="1:20" x14ac:dyDescent="0.25">
      <c r="A5" t="s">
        <v>144</v>
      </c>
      <c r="B5" s="48">
        <v>5.9569999999999999</v>
      </c>
      <c r="C5" s="48">
        <v>9.0940999999999992</v>
      </c>
      <c r="D5" s="48">
        <v>0</v>
      </c>
      <c r="T5" s="6"/>
    </row>
    <row r="6" spans="1:20" x14ac:dyDescent="0.25">
      <c r="A6" t="s">
        <v>145</v>
      </c>
      <c r="B6" s="48">
        <v>21.6571</v>
      </c>
      <c r="C6" s="48">
        <v>9.8322000000000003</v>
      </c>
      <c r="D6" s="48">
        <v>0</v>
      </c>
      <c r="T6" s="6"/>
    </row>
    <row r="7" spans="1:20" x14ac:dyDescent="0.25">
      <c r="A7" t="s">
        <v>146</v>
      </c>
      <c r="B7" s="48">
        <v>3.8472</v>
      </c>
      <c r="C7" s="48">
        <v>12.640700000000001</v>
      </c>
      <c r="D7" s="48">
        <v>0</v>
      </c>
      <c r="T7" s="6"/>
    </row>
    <row r="8" spans="1:20" x14ac:dyDescent="0.25">
      <c r="A8" t="s">
        <v>147</v>
      </c>
      <c r="B8" s="48">
        <v>10.913399999999999</v>
      </c>
      <c r="C8" s="48">
        <v>14.525</v>
      </c>
      <c r="D8" s="48">
        <v>0</v>
      </c>
      <c r="T8" s="6"/>
    </row>
    <row r="9" spans="1:20" x14ac:dyDescent="0.25">
      <c r="A9" t="s">
        <v>148</v>
      </c>
      <c r="B9" s="48">
        <v>19.613</v>
      </c>
      <c r="C9" s="48">
        <v>16.8933</v>
      </c>
      <c r="D9" s="48">
        <v>2.0396999999999998</v>
      </c>
      <c r="T9" s="6"/>
    </row>
    <row r="10" spans="1:20" x14ac:dyDescent="0.25">
      <c r="A10" t="s">
        <v>149</v>
      </c>
      <c r="B10" s="48">
        <v>18.941600000000001</v>
      </c>
      <c r="C10" s="48">
        <v>19.7013</v>
      </c>
      <c r="D10" s="48">
        <v>0.78595999999999999</v>
      </c>
      <c r="T10" s="6"/>
    </row>
    <row r="11" spans="1:20" x14ac:dyDescent="0.25">
      <c r="A11" t="s">
        <v>150</v>
      </c>
      <c r="B11" s="48">
        <v>18.5748</v>
      </c>
      <c r="C11" s="48">
        <v>7.9644000000000004</v>
      </c>
      <c r="D11" s="48">
        <v>0</v>
      </c>
      <c r="T11" s="6"/>
    </row>
    <row r="12" spans="1:20" x14ac:dyDescent="0.25">
      <c r="A12" t="s">
        <v>46</v>
      </c>
      <c r="B12" s="48">
        <v>12.746700000000001</v>
      </c>
      <c r="C12" s="48">
        <v>8.5333000000000006</v>
      </c>
      <c r="D12" s="48">
        <v>0</v>
      </c>
    </row>
    <row r="13" spans="1:20" x14ac:dyDescent="0.25">
      <c r="A13" s="1" t="s">
        <v>4</v>
      </c>
      <c r="B13" s="49">
        <f>AVERAGE(B4:B12)</f>
        <v>14.516277777777775</v>
      </c>
      <c r="C13" s="50">
        <f>AVERAGE(C4:C12)</f>
        <v>13.272411111111111</v>
      </c>
      <c r="D13" s="51">
        <f>AVERAGE(D4:D12)</f>
        <v>0.31396222222222225</v>
      </c>
    </row>
    <row r="15" spans="1:20" x14ac:dyDescent="0.25">
      <c r="B15" s="118" t="s">
        <v>141</v>
      </c>
      <c r="C15" s="119"/>
      <c r="D15" s="119"/>
      <c r="E15" s="119"/>
      <c r="F15" s="119"/>
      <c r="G15" s="119"/>
      <c r="H15" s="119"/>
      <c r="I15" s="119"/>
      <c r="J15" s="120"/>
    </row>
    <row r="16" spans="1:20" s="47" customFormat="1" ht="32.25" customHeight="1" x14ac:dyDescent="0.25">
      <c r="A16"/>
      <c r="B16" s="47" t="s">
        <v>143</v>
      </c>
      <c r="C16" s="47" t="s">
        <v>129</v>
      </c>
      <c r="D16" s="47" t="s">
        <v>131</v>
      </c>
      <c r="E16" s="47" t="s">
        <v>130</v>
      </c>
      <c r="F16" s="47" t="s">
        <v>132</v>
      </c>
      <c r="G16" s="47" t="s">
        <v>133</v>
      </c>
      <c r="H16" s="47" t="s">
        <v>135</v>
      </c>
      <c r="I16" s="47" t="s">
        <v>134</v>
      </c>
      <c r="J16" s="47" t="s">
        <v>136</v>
      </c>
      <c r="K16"/>
    </row>
    <row r="17" spans="1:11" x14ac:dyDescent="0.25">
      <c r="A17" t="s">
        <v>69</v>
      </c>
      <c r="B17" s="48">
        <v>5.9539999999999997</v>
      </c>
      <c r="C17" s="48">
        <v>2.2816999999999998</v>
      </c>
      <c r="D17" s="48">
        <v>1.9407000000000001</v>
      </c>
      <c r="E17" s="48">
        <v>1.3112999999999999</v>
      </c>
      <c r="F17" s="48">
        <v>1.1276999999999999</v>
      </c>
      <c r="G17" s="48">
        <v>8.1824999999999992</v>
      </c>
      <c r="H17" s="48">
        <v>7.6318000000000001</v>
      </c>
      <c r="I17" s="48">
        <v>7.3170999999999999</v>
      </c>
      <c r="J17" s="48">
        <v>5.9532999999999996</v>
      </c>
      <c r="K17" s="48">
        <v>1.3373999999999999</v>
      </c>
    </row>
    <row r="18" spans="1:11" x14ac:dyDescent="0.25">
      <c r="A18" t="s">
        <v>144</v>
      </c>
      <c r="B18" s="48">
        <v>39.269599999999997</v>
      </c>
      <c r="C18" s="48">
        <v>16.778300000000002</v>
      </c>
      <c r="D18" s="48">
        <v>8.6006</v>
      </c>
      <c r="E18" s="48">
        <v>8.2834000000000003</v>
      </c>
      <c r="F18" s="48">
        <v>6.0627000000000004</v>
      </c>
      <c r="G18" s="48">
        <v>32.499099999999999</v>
      </c>
      <c r="H18" s="48">
        <v>24.9207</v>
      </c>
      <c r="I18" s="48">
        <v>23.969000000000001</v>
      </c>
      <c r="J18" s="48">
        <v>24.9559</v>
      </c>
      <c r="K18" s="48">
        <v>12.270799999999999</v>
      </c>
    </row>
    <row r="19" spans="1:11" x14ac:dyDescent="0.25">
      <c r="A19" t="s">
        <v>145</v>
      </c>
      <c r="B19" s="48">
        <v>15.1555</v>
      </c>
      <c r="C19" s="48">
        <v>7.7084000000000001</v>
      </c>
      <c r="D19" s="48">
        <v>5.6896000000000004</v>
      </c>
      <c r="E19" s="48">
        <v>3.9590999999999998</v>
      </c>
      <c r="F19" s="48">
        <v>4.1425999999999998</v>
      </c>
      <c r="G19" s="48">
        <v>8.0493000000000006</v>
      </c>
      <c r="H19" s="48">
        <v>6.7645999999999997</v>
      </c>
      <c r="I19" s="48">
        <v>3.8803999999999998</v>
      </c>
      <c r="J19" s="48">
        <v>4.2736999999999998</v>
      </c>
      <c r="K19" s="48">
        <v>8.6011000000000006</v>
      </c>
    </row>
    <row r="20" spans="1:11" x14ac:dyDescent="0.25">
      <c r="A20" t="s">
        <v>146</v>
      </c>
      <c r="B20" s="48">
        <v>49.9512</v>
      </c>
      <c r="C20" s="48">
        <v>41.769199999999998</v>
      </c>
      <c r="D20" s="48">
        <v>36.822800000000001</v>
      </c>
      <c r="E20" s="48">
        <v>28.814399999999999</v>
      </c>
      <c r="F20" s="48">
        <v>27.218</v>
      </c>
      <c r="G20" s="48">
        <v>32.871000000000002</v>
      </c>
      <c r="H20" s="48">
        <v>29.992100000000001</v>
      </c>
      <c r="I20" s="48">
        <v>24.496200000000002</v>
      </c>
      <c r="J20" s="48">
        <v>23.5017</v>
      </c>
      <c r="K20" s="48">
        <v>38.617899999999999</v>
      </c>
    </row>
    <row r="21" spans="1:11" x14ac:dyDescent="0.25">
      <c r="A21" t="s">
        <v>147</v>
      </c>
      <c r="B21" s="61">
        <v>43.028599999999997</v>
      </c>
      <c r="C21" s="61">
        <v>23.815799999999999</v>
      </c>
      <c r="D21" s="61">
        <v>14.655799999999999</v>
      </c>
      <c r="E21" s="61">
        <v>12.876200000000001</v>
      </c>
      <c r="F21" s="61">
        <v>13.321099999999999</v>
      </c>
      <c r="G21" s="61">
        <v>36.744300000000003</v>
      </c>
      <c r="H21" s="61">
        <v>41.9</v>
      </c>
      <c r="I21" s="61">
        <v>38.994999999999997</v>
      </c>
      <c r="J21" s="61">
        <v>36.848999999999997</v>
      </c>
      <c r="K21" s="48">
        <v>15.490399999999999</v>
      </c>
    </row>
    <row r="22" spans="1:11" x14ac:dyDescent="0.25">
      <c r="A22" t="s">
        <v>148</v>
      </c>
      <c r="B22" s="48">
        <v>30.648099999999999</v>
      </c>
      <c r="C22" s="48">
        <v>8.2896999999999998</v>
      </c>
      <c r="D22" s="48">
        <v>6.5377000000000001</v>
      </c>
      <c r="E22" s="48">
        <v>6.5377000000000001</v>
      </c>
      <c r="F22" s="48">
        <v>5.8577000000000004</v>
      </c>
      <c r="G22" s="48">
        <v>25.6538</v>
      </c>
      <c r="H22" s="48">
        <v>30.700800000000001</v>
      </c>
      <c r="I22" s="48">
        <v>27.431999999999999</v>
      </c>
      <c r="J22" s="48">
        <v>30.857700000000001</v>
      </c>
      <c r="K22" s="48">
        <v>8.3215000000000003</v>
      </c>
    </row>
    <row r="23" spans="1:11" x14ac:dyDescent="0.25">
      <c r="A23" t="s">
        <v>149</v>
      </c>
      <c r="B23" s="48">
        <v>46.351199999999999</v>
      </c>
      <c r="C23" s="48">
        <v>34.660699999999999</v>
      </c>
      <c r="D23" s="48">
        <v>24.390899999999998</v>
      </c>
      <c r="E23" s="48">
        <v>21.744800000000001</v>
      </c>
      <c r="F23" s="48">
        <v>20.749300000000002</v>
      </c>
      <c r="G23" s="48">
        <v>39.193100000000001</v>
      </c>
      <c r="H23" s="48">
        <v>30.023599999999998</v>
      </c>
      <c r="I23" s="48">
        <v>25.098199999999999</v>
      </c>
      <c r="J23" s="48">
        <v>28.870799999999999</v>
      </c>
      <c r="K23" s="48">
        <v>33.132300000000001</v>
      </c>
    </row>
    <row r="24" spans="1:11" x14ac:dyDescent="0.25">
      <c r="A24" t="s">
        <v>150</v>
      </c>
      <c r="B24" s="48">
        <v>11.991099999999999</v>
      </c>
      <c r="C24" s="48">
        <v>16.007300000000001</v>
      </c>
      <c r="D24" s="48">
        <v>12.7849</v>
      </c>
      <c r="E24" s="48">
        <v>11.632199999999999</v>
      </c>
      <c r="F24" s="48">
        <v>11.3964</v>
      </c>
      <c r="G24" s="48">
        <v>47.707599999999999</v>
      </c>
      <c r="H24" s="48">
        <v>48.441200000000002</v>
      </c>
      <c r="I24" s="48">
        <v>43.7254</v>
      </c>
      <c r="J24" s="48">
        <v>44.197000000000003</v>
      </c>
      <c r="K24" s="48">
        <v>6.6806999999999999</v>
      </c>
    </row>
    <row r="25" spans="1:11" x14ac:dyDescent="0.25">
      <c r="A25" t="s">
        <v>46</v>
      </c>
      <c r="B25" s="48">
        <v>28.335999999999999</v>
      </c>
      <c r="C25" s="48">
        <v>10.933299999999999</v>
      </c>
      <c r="D25" s="48">
        <v>11.093299999999999</v>
      </c>
      <c r="E25" s="48">
        <v>7.9466999999999999</v>
      </c>
      <c r="F25" s="48">
        <v>7.2533000000000003</v>
      </c>
      <c r="G25" s="48">
        <v>21.12</v>
      </c>
      <c r="H25" s="48">
        <v>22.88</v>
      </c>
      <c r="I25" s="48">
        <v>20.5867</v>
      </c>
      <c r="J25" s="48">
        <v>20.2667</v>
      </c>
      <c r="K25" s="48">
        <v>13.92</v>
      </c>
    </row>
    <row r="26" spans="1:11" x14ac:dyDescent="0.25">
      <c r="A26" s="1" t="s">
        <v>4</v>
      </c>
      <c r="B26" s="53">
        <f t="shared" ref="B26:K26" si="0">AVERAGE(B17:B25)</f>
        <v>30.076144444444441</v>
      </c>
      <c r="C26" s="49">
        <f t="shared" si="0"/>
        <v>18.027155555555556</v>
      </c>
      <c r="D26" s="53">
        <f t="shared" si="0"/>
        <v>13.612922222222222</v>
      </c>
      <c r="E26" s="49">
        <f t="shared" si="0"/>
        <v>11.456199999999999</v>
      </c>
      <c r="F26" s="53">
        <f t="shared" si="0"/>
        <v>10.792088888888889</v>
      </c>
      <c r="G26" s="49">
        <f t="shared" si="0"/>
        <v>28.002300000000005</v>
      </c>
      <c r="H26" s="53">
        <f t="shared" si="0"/>
        <v>27.028311111111112</v>
      </c>
      <c r="I26" s="49">
        <f t="shared" si="0"/>
        <v>23.944444444444446</v>
      </c>
      <c r="J26" s="53">
        <f t="shared" si="0"/>
        <v>24.413977777777777</v>
      </c>
      <c r="K26" s="53">
        <f t="shared" si="0"/>
        <v>15.374677777777777</v>
      </c>
    </row>
    <row r="28" spans="1:11" x14ac:dyDescent="0.25">
      <c r="A28" s="45"/>
      <c r="B28" s="118" t="s">
        <v>151</v>
      </c>
      <c r="C28" s="119"/>
      <c r="D28" s="119"/>
      <c r="E28" s="119"/>
      <c r="F28" s="119"/>
      <c r="G28" s="119"/>
      <c r="H28" s="119"/>
      <c r="I28" s="119"/>
      <c r="J28" s="120"/>
    </row>
    <row r="29" spans="1:11" ht="30" x14ac:dyDescent="0.25">
      <c r="B29" s="47" t="s">
        <v>143</v>
      </c>
      <c r="C29" s="47" t="s">
        <v>129</v>
      </c>
      <c r="D29" s="47" t="s">
        <v>131</v>
      </c>
      <c r="E29" s="47" t="s">
        <v>130</v>
      </c>
      <c r="F29" s="47" t="s">
        <v>132</v>
      </c>
      <c r="G29" s="47" t="s">
        <v>133</v>
      </c>
      <c r="H29" s="47" t="s">
        <v>135</v>
      </c>
      <c r="I29" s="47" t="s">
        <v>134</v>
      </c>
      <c r="J29" s="47" t="s">
        <v>136</v>
      </c>
    </row>
    <row r="30" spans="1:11" x14ac:dyDescent="0.25">
      <c r="A30" t="s">
        <v>69</v>
      </c>
      <c r="B30" s="48">
        <v>11.544633333333335</v>
      </c>
      <c r="C30" s="48">
        <v>7.6681999999999997</v>
      </c>
      <c r="D30" s="48">
        <v>7.7203999999999997</v>
      </c>
      <c r="E30" s="48">
        <v>5.5815999999999999</v>
      </c>
      <c r="F30" s="48">
        <v>5.1642999999999999</v>
      </c>
      <c r="G30" s="48">
        <v>5.8945999999999996</v>
      </c>
      <c r="H30" s="48">
        <v>5.4250999999999996</v>
      </c>
      <c r="I30" s="48">
        <v>4.5382999999999996</v>
      </c>
      <c r="J30" s="48">
        <v>4.1210000000000004</v>
      </c>
    </row>
    <row r="31" spans="1:11" x14ac:dyDescent="0.25">
      <c r="A31" t="s">
        <v>144</v>
      </c>
      <c r="B31" s="48">
        <v>37.350366666666666</v>
      </c>
      <c r="C31" s="48">
        <v>16.501300000000001</v>
      </c>
      <c r="D31" s="48">
        <v>14.830299999999999</v>
      </c>
      <c r="E31" s="48">
        <v>11.488300000000001</v>
      </c>
      <c r="F31" s="48">
        <v>13.629200000000001</v>
      </c>
      <c r="G31" s="48">
        <v>26.422999999999998</v>
      </c>
      <c r="H31" s="48">
        <v>19.425599999999999</v>
      </c>
      <c r="I31" s="48">
        <v>16.658000000000001</v>
      </c>
      <c r="J31" s="48">
        <v>18.642299999999999</v>
      </c>
    </row>
    <row r="32" spans="1:11" x14ac:dyDescent="0.25">
      <c r="A32" t="s">
        <v>145</v>
      </c>
      <c r="B32" s="48">
        <v>16.148533333333333</v>
      </c>
      <c r="C32" s="48">
        <v>8.8389000000000006</v>
      </c>
      <c r="D32" s="48">
        <v>3.9226000000000001</v>
      </c>
      <c r="E32" s="48">
        <v>2.4582000000000002</v>
      </c>
      <c r="F32" s="48">
        <v>2.0396999999999998</v>
      </c>
      <c r="G32" s="48">
        <v>5.6485000000000003</v>
      </c>
      <c r="H32" s="48">
        <v>1.046</v>
      </c>
      <c r="I32" s="48">
        <v>1.7782</v>
      </c>
      <c r="J32" s="48">
        <v>1.1506000000000001</v>
      </c>
    </row>
    <row r="33" spans="1:20" x14ac:dyDescent="0.25">
      <c r="A33" t="s">
        <v>146</v>
      </c>
      <c r="B33" s="48">
        <v>26.919666666666668</v>
      </c>
      <c r="C33" s="48">
        <v>16.414000000000001</v>
      </c>
      <c r="D33" s="48">
        <v>12.754799999999999</v>
      </c>
      <c r="E33" s="48">
        <v>9.3048000000000002</v>
      </c>
      <c r="F33" s="48">
        <v>9.1478999999999999</v>
      </c>
      <c r="G33" s="48">
        <v>13.5389</v>
      </c>
      <c r="H33" s="48">
        <v>12.8071</v>
      </c>
      <c r="I33" s="48">
        <v>8.3637999999999995</v>
      </c>
      <c r="J33" s="48">
        <v>7.4752000000000001</v>
      </c>
    </row>
    <row r="34" spans="1:20" x14ac:dyDescent="0.25">
      <c r="A34" t="s">
        <v>147</v>
      </c>
      <c r="B34" s="48">
        <v>51.872333333333337</v>
      </c>
      <c r="C34" s="48">
        <v>42.38</v>
      </c>
      <c r="D34" s="48">
        <v>36.064700000000002</v>
      </c>
      <c r="E34" s="48">
        <v>32.881</v>
      </c>
      <c r="F34" s="48">
        <v>34.238</v>
      </c>
      <c r="G34" s="48">
        <v>38.622100000000003</v>
      </c>
      <c r="H34" s="48">
        <v>34.759900000000002</v>
      </c>
      <c r="I34" s="48">
        <v>24.3215</v>
      </c>
      <c r="J34" s="48">
        <v>30.4802</v>
      </c>
    </row>
    <row r="35" spans="1:20" x14ac:dyDescent="0.25">
      <c r="A35" t="s">
        <v>148</v>
      </c>
      <c r="B35" s="48">
        <v>50.273766666666667</v>
      </c>
      <c r="C35" s="48">
        <v>37.389000000000003</v>
      </c>
      <c r="D35" s="48">
        <v>34.203699999999998</v>
      </c>
      <c r="E35" s="48">
        <v>29.712800000000001</v>
      </c>
      <c r="F35" s="48">
        <v>28.3551</v>
      </c>
      <c r="G35" s="48">
        <v>33.0548</v>
      </c>
      <c r="H35" s="48">
        <v>24.543099999999999</v>
      </c>
      <c r="I35" s="48">
        <v>23.968699999999998</v>
      </c>
      <c r="J35" s="48">
        <v>23.6554</v>
      </c>
    </row>
    <row r="36" spans="1:20" x14ac:dyDescent="0.25">
      <c r="A36" t="s">
        <v>149</v>
      </c>
      <c r="B36" s="48">
        <v>47.142433333333337</v>
      </c>
      <c r="C36" s="48">
        <v>35.401499999999999</v>
      </c>
      <c r="D36" s="48">
        <v>27.163699999999999</v>
      </c>
      <c r="E36" s="48">
        <v>24.921800000000001</v>
      </c>
      <c r="F36" s="48">
        <v>24.609000000000002</v>
      </c>
      <c r="G36" s="48">
        <v>39.207500000000003</v>
      </c>
      <c r="H36" s="48">
        <v>31.126200000000001</v>
      </c>
      <c r="I36" s="48">
        <v>26.746600000000001</v>
      </c>
      <c r="J36" s="48">
        <v>27.0594</v>
      </c>
    </row>
    <row r="37" spans="1:20" x14ac:dyDescent="0.25">
      <c r="A37" t="s">
        <v>150</v>
      </c>
      <c r="B37" s="48">
        <v>25.363566666666667</v>
      </c>
      <c r="C37" s="48">
        <v>19.1967</v>
      </c>
      <c r="D37" s="48">
        <v>15.336499999999999</v>
      </c>
      <c r="E37" s="48">
        <v>8.7114999999999991</v>
      </c>
      <c r="F37" s="48">
        <v>9.7547999999999995</v>
      </c>
      <c r="G37" s="48">
        <v>25.247800000000002</v>
      </c>
      <c r="H37" s="48">
        <v>24.517499999999998</v>
      </c>
      <c r="I37" s="48">
        <v>15.3886</v>
      </c>
      <c r="J37" s="48">
        <v>17.579599999999999</v>
      </c>
    </row>
    <row r="38" spans="1:20" x14ac:dyDescent="0.25">
      <c r="A38" s="1" t="s">
        <v>4</v>
      </c>
      <c r="B38" s="51">
        <f t="shared" ref="B38:J38" si="1">AVERAGE(B30:B37)</f>
        <v>33.326912499999999</v>
      </c>
      <c r="C38" s="51">
        <f t="shared" si="1"/>
        <v>22.973700000000001</v>
      </c>
      <c r="D38" s="51">
        <f t="shared" si="1"/>
        <v>18.999587500000001</v>
      </c>
      <c r="E38" s="51">
        <f t="shared" si="1"/>
        <v>15.632500000000002</v>
      </c>
      <c r="F38" s="51">
        <f t="shared" si="1"/>
        <v>15.86725</v>
      </c>
      <c r="G38" s="51">
        <f t="shared" si="1"/>
        <v>23.454650000000001</v>
      </c>
      <c r="H38" s="51">
        <f t="shared" si="1"/>
        <v>19.206312500000003</v>
      </c>
      <c r="I38" s="51">
        <f t="shared" si="1"/>
        <v>15.2204625</v>
      </c>
      <c r="J38" s="51">
        <f t="shared" si="1"/>
        <v>16.270462500000001</v>
      </c>
    </row>
    <row r="40" spans="1:20" x14ac:dyDescent="0.25">
      <c r="A40" s="45"/>
      <c r="B40" s="118" t="s">
        <v>142</v>
      </c>
      <c r="C40" s="119"/>
      <c r="D40" s="119"/>
      <c r="E40" s="119"/>
      <c r="F40" s="119"/>
      <c r="G40" s="119"/>
      <c r="H40" s="119"/>
      <c r="I40" s="119"/>
      <c r="J40" s="120"/>
      <c r="M40" s="122" t="s">
        <v>160</v>
      </c>
      <c r="N40" s="123"/>
      <c r="O40" s="123"/>
      <c r="P40" s="123"/>
      <c r="Q40" s="123"/>
      <c r="R40" s="123"/>
      <c r="S40" s="123"/>
      <c r="T40" s="124"/>
    </row>
    <row r="41" spans="1:20" ht="30" x14ac:dyDescent="0.25">
      <c r="B41" s="47" t="s">
        <v>143</v>
      </c>
      <c r="C41" s="47" t="s">
        <v>129</v>
      </c>
      <c r="D41" s="47" t="s">
        <v>131</v>
      </c>
      <c r="E41" s="47" t="s">
        <v>130</v>
      </c>
      <c r="F41" s="47" t="s">
        <v>132</v>
      </c>
      <c r="G41" s="47" t="s">
        <v>133</v>
      </c>
      <c r="H41" s="47" t="s">
        <v>135</v>
      </c>
      <c r="I41" s="47" t="s">
        <v>134</v>
      </c>
      <c r="J41" s="47" t="s">
        <v>136</v>
      </c>
      <c r="M41" s="64" t="s">
        <v>159</v>
      </c>
      <c r="N41" s="64" t="s">
        <v>152</v>
      </c>
      <c r="O41" s="64" t="s">
        <v>153</v>
      </c>
      <c r="P41" s="64" t="s">
        <v>154</v>
      </c>
      <c r="Q41" s="64" t="s">
        <v>155</v>
      </c>
      <c r="R41" s="64" t="s">
        <v>156</v>
      </c>
      <c r="S41" s="64" t="s">
        <v>157</v>
      </c>
      <c r="T41" s="64" t="s">
        <v>158</v>
      </c>
    </row>
    <row r="42" spans="1:20" x14ac:dyDescent="0.25">
      <c r="A42" t="s">
        <v>69</v>
      </c>
      <c r="B42" s="48">
        <v>12.785500000000001</v>
      </c>
      <c r="C42" s="48">
        <v>6.5254000000000003</v>
      </c>
      <c r="D42" s="48">
        <v>6.8578999999999999</v>
      </c>
      <c r="E42" s="48">
        <v>5.6524999999999999</v>
      </c>
      <c r="F42" s="48">
        <v>5.6109999999999998</v>
      </c>
      <c r="G42" s="48">
        <v>2.0366</v>
      </c>
      <c r="H42" s="48">
        <v>1.1637999999999999</v>
      </c>
      <c r="I42" s="48">
        <v>1.6209</v>
      </c>
      <c r="J42" s="48">
        <v>1.0390999999999999</v>
      </c>
      <c r="L42" s="1" t="s">
        <v>159</v>
      </c>
      <c r="M42" s="62">
        <v>0.85155300132177603</v>
      </c>
      <c r="N42" s="63">
        <v>5.7172557172557202E-3</v>
      </c>
      <c r="O42" s="63">
        <v>0</v>
      </c>
      <c r="P42" s="63">
        <v>5.3859689015939002E-2</v>
      </c>
      <c r="Q42" s="63">
        <v>3.1422739742862797E-2</v>
      </c>
      <c r="R42" s="63">
        <v>2.27846244131455E-2</v>
      </c>
      <c r="S42" s="63">
        <v>1.04942906206221E-2</v>
      </c>
      <c r="T42" s="63">
        <v>2.4168399168399201E-2</v>
      </c>
    </row>
    <row r="43" spans="1:20" x14ac:dyDescent="0.25">
      <c r="A43" t="s">
        <v>144</v>
      </c>
      <c r="B43" s="48">
        <v>43.82</v>
      </c>
      <c r="C43" s="48">
        <v>23.886800000000001</v>
      </c>
      <c r="D43" s="48">
        <v>15.231</v>
      </c>
      <c r="E43" s="48">
        <v>15.189299999999999</v>
      </c>
      <c r="F43" s="48">
        <v>15.439</v>
      </c>
      <c r="G43" s="48">
        <v>27.6737</v>
      </c>
      <c r="H43" s="48">
        <v>20.973800000000001</v>
      </c>
      <c r="I43" s="48">
        <v>19.0595</v>
      </c>
      <c r="J43" s="48">
        <v>18.2272</v>
      </c>
      <c r="L43" s="1" t="s">
        <v>152</v>
      </c>
      <c r="M43" s="63">
        <v>1.3999233431602099E-2</v>
      </c>
      <c r="N43" s="62">
        <v>0.73797614464279404</v>
      </c>
      <c r="O43" s="63">
        <v>0</v>
      </c>
      <c r="P43" s="63">
        <v>1.9369055903502699E-2</v>
      </c>
      <c r="Q43" s="63">
        <v>7.6034602224378606E-2</v>
      </c>
      <c r="R43" s="63">
        <v>8.7807323387728398E-2</v>
      </c>
      <c r="S43" s="63">
        <v>4.07410685359254E-2</v>
      </c>
      <c r="T43" s="63">
        <v>2.4072571874069099E-2</v>
      </c>
    </row>
    <row r="44" spans="1:20" x14ac:dyDescent="0.25">
      <c r="A44" t="s">
        <v>145</v>
      </c>
      <c r="B44" s="48">
        <v>17.8157</v>
      </c>
      <c r="C44" s="48">
        <v>8.3299000000000003</v>
      </c>
      <c r="D44" s="48">
        <v>4.1233000000000004</v>
      </c>
      <c r="E44" s="48">
        <v>3.3736000000000002</v>
      </c>
      <c r="F44" s="48">
        <v>3.2486000000000002</v>
      </c>
      <c r="G44" s="48">
        <v>4.5814000000000004</v>
      </c>
      <c r="H44" s="48">
        <v>3.2069999999999999</v>
      </c>
      <c r="I44" s="48">
        <v>2.6656</v>
      </c>
      <c r="J44" s="48">
        <v>2.2073999999999998</v>
      </c>
      <c r="L44" s="1" t="s">
        <v>153</v>
      </c>
      <c r="M44" s="63">
        <v>1.05278731210794E-2</v>
      </c>
      <c r="N44" s="63">
        <v>0</v>
      </c>
      <c r="O44" s="62">
        <v>0.88913061225363799</v>
      </c>
      <c r="P44" s="63">
        <v>4.5719096611981702E-2</v>
      </c>
      <c r="Q44" s="63">
        <v>1.41547971389814E-2</v>
      </c>
      <c r="R44" s="63">
        <v>0</v>
      </c>
      <c r="S44" s="63">
        <v>3.3045472886440601E-2</v>
      </c>
      <c r="T44" s="63">
        <v>7.4221479878793699E-3</v>
      </c>
    </row>
    <row r="45" spans="1:20" x14ac:dyDescent="0.25">
      <c r="A45" t="s">
        <v>146</v>
      </c>
      <c r="B45" s="48">
        <v>39.272099999999995</v>
      </c>
      <c r="C45" s="48">
        <v>31.808700000000002</v>
      </c>
      <c r="D45" s="48">
        <v>29.4802</v>
      </c>
      <c r="E45" s="48">
        <v>21.746400000000001</v>
      </c>
      <c r="F45" s="48">
        <v>17.505199999999999</v>
      </c>
      <c r="G45" s="48">
        <v>21.621600000000001</v>
      </c>
      <c r="H45" s="48">
        <v>13.263999999999999</v>
      </c>
      <c r="I45" s="48">
        <v>11.767200000000001</v>
      </c>
      <c r="J45" s="48">
        <v>8.6902000000000008</v>
      </c>
      <c r="L45" s="1" t="s">
        <v>154</v>
      </c>
      <c r="M45" s="63">
        <v>0.34148262389404199</v>
      </c>
      <c r="N45" s="63">
        <v>2.6589591532815701E-2</v>
      </c>
      <c r="O45" s="63">
        <v>2.6260504201680698E-4</v>
      </c>
      <c r="P45" s="62">
        <v>0.48052792031449199</v>
      </c>
      <c r="Q45" s="63">
        <v>5.22978814659317E-2</v>
      </c>
      <c r="R45" s="63">
        <v>6.83219555164061E-3</v>
      </c>
      <c r="S45" s="63">
        <v>1.0430434492930501E-2</v>
      </c>
      <c r="T45" s="63">
        <v>8.1576747706130798E-2</v>
      </c>
    </row>
    <row r="46" spans="1:20" x14ac:dyDescent="0.25">
      <c r="A46" t="s">
        <v>147</v>
      </c>
      <c r="B46" s="48">
        <v>61.683999999999997</v>
      </c>
      <c r="C46" s="48">
        <v>40.141399999999997</v>
      </c>
      <c r="D46" s="48">
        <v>39.018300000000004</v>
      </c>
      <c r="E46" s="48">
        <v>33.2363</v>
      </c>
      <c r="F46" s="48">
        <v>34.1098</v>
      </c>
      <c r="G46" s="48">
        <v>26.039899999999999</v>
      </c>
      <c r="H46" s="48">
        <v>17.678899999999999</v>
      </c>
      <c r="I46" s="48">
        <v>15.640599999999999</v>
      </c>
      <c r="J46" s="48">
        <v>13.186400000000001</v>
      </c>
      <c r="L46" s="1" t="s">
        <v>155</v>
      </c>
      <c r="M46" s="63">
        <v>0.183244228478955</v>
      </c>
      <c r="N46" s="63">
        <v>2.0920502092050199E-3</v>
      </c>
      <c r="O46" s="63">
        <v>0</v>
      </c>
      <c r="P46" s="63">
        <v>2.3427645562532899E-2</v>
      </c>
      <c r="Q46" s="62">
        <v>0.61808961758308101</v>
      </c>
      <c r="R46" s="63">
        <v>1.31638392426436E-2</v>
      </c>
      <c r="S46" s="63">
        <v>0.11272533522143501</v>
      </c>
      <c r="T46" s="63">
        <v>4.7257283702148101E-2</v>
      </c>
    </row>
    <row r="47" spans="1:20" x14ac:dyDescent="0.25">
      <c r="A47" t="s">
        <v>148</v>
      </c>
      <c r="B47" s="48">
        <v>53.430999999999997</v>
      </c>
      <c r="C47" s="48">
        <v>39.483499999999999</v>
      </c>
      <c r="D47" s="48">
        <v>34.985399999999998</v>
      </c>
      <c r="E47" s="48">
        <v>29.404399999999999</v>
      </c>
      <c r="F47" s="48">
        <v>28.529800000000002</v>
      </c>
      <c r="G47" s="48">
        <v>32.111600000000003</v>
      </c>
      <c r="H47" s="48">
        <v>21.699300000000001</v>
      </c>
      <c r="I47" s="48">
        <v>16.618099999999998</v>
      </c>
      <c r="J47" s="48">
        <v>17.2012</v>
      </c>
      <c r="L47" s="1" t="s">
        <v>156</v>
      </c>
      <c r="M47" s="63">
        <v>4.01516392284159E-2</v>
      </c>
      <c r="N47" s="63">
        <v>6.1616215606273897E-4</v>
      </c>
      <c r="O47" s="63">
        <v>2.8947368421052598E-3</v>
      </c>
      <c r="P47" s="63">
        <v>3.9462650336533197E-3</v>
      </c>
      <c r="Q47" s="63">
        <v>6.5392966303861599E-3</v>
      </c>
      <c r="R47" s="62">
        <v>0.793500564808586</v>
      </c>
      <c r="S47" s="63">
        <v>0.15156517177877801</v>
      </c>
      <c r="T47" s="63">
        <v>7.8616352201257898E-4</v>
      </c>
    </row>
    <row r="48" spans="1:20" x14ac:dyDescent="0.25">
      <c r="A48" t="s">
        <v>149</v>
      </c>
      <c r="B48" s="48">
        <v>52.9452</v>
      </c>
      <c r="C48" s="48">
        <v>41.590299999999999</v>
      </c>
      <c r="D48" s="48">
        <v>34.055</v>
      </c>
      <c r="E48" s="48">
        <v>31.931699999999999</v>
      </c>
      <c r="F48" s="48">
        <v>32.764400000000002</v>
      </c>
      <c r="G48" s="48">
        <v>37.676900000000003</v>
      </c>
      <c r="H48" s="48">
        <v>30.807700000000001</v>
      </c>
      <c r="I48" s="48">
        <v>30.641100000000002</v>
      </c>
      <c r="J48" s="48">
        <v>29.3505</v>
      </c>
      <c r="L48" s="1" t="s">
        <v>157</v>
      </c>
      <c r="M48" s="63">
        <v>0.28081522831828998</v>
      </c>
      <c r="N48" s="63">
        <v>2.1186440677966102E-3</v>
      </c>
      <c r="O48" s="63">
        <v>4.7235875482268402E-3</v>
      </c>
      <c r="P48" s="63">
        <v>1.0220125786163501E-2</v>
      </c>
      <c r="Q48" s="63">
        <v>2.03818878094148E-2</v>
      </c>
      <c r="R48" s="63">
        <v>2.0922137258315002E-2</v>
      </c>
      <c r="S48" s="62">
        <v>0.64874901743792601</v>
      </c>
      <c r="T48" s="63">
        <v>1.2069371773866799E-2</v>
      </c>
    </row>
    <row r="49" spans="1:20" x14ac:dyDescent="0.25">
      <c r="A49" t="s">
        <v>150</v>
      </c>
      <c r="B49" s="48">
        <v>36.767500000000005</v>
      </c>
      <c r="C49" s="48">
        <v>29.468</v>
      </c>
      <c r="D49" s="48">
        <v>29.218599999999999</v>
      </c>
      <c r="E49" s="48">
        <v>25.020800000000001</v>
      </c>
      <c r="F49" s="48">
        <v>25.103899999999999</v>
      </c>
      <c r="G49" s="48">
        <v>23.192</v>
      </c>
      <c r="H49" s="48">
        <v>21.446400000000001</v>
      </c>
      <c r="I49" s="48">
        <v>16.375699999999998</v>
      </c>
      <c r="J49" s="48">
        <v>16.167899999999999</v>
      </c>
      <c r="L49" s="1" t="s">
        <v>158</v>
      </c>
      <c r="M49" s="63">
        <v>4.9842142681638502E-2</v>
      </c>
      <c r="N49" s="63">
        <v>2.0936949027657199E-3</v>
      </c>
      <c r="O49" s="63">
        <v>9.9580712788259994E-3</v>
      </c>
      <c r="P49" s="63">
        <v>4.15066423779639E-2</v>
      </c>
      <c r="Q49" s="63">
        <v>0.176262963078859</v>
      </c>
      <c r="R49" s="63">
        <v>4.2000313717234497E-3</v>
      </c>
      <c r="S49" s="63">
        <v>4.6162968569804903E-2</v>
      </c>
      <c r="T49" s="62">
        <v>0.66997348573841897</v>
      </c>
    </row>
    <row r="50" spans="1:20" x14ac:dyDescent="0.25">
      <c r="A50" s="1" t="s">
        <v>4</v>
      </c>
      <c r="B50" s="51">
        <f t="shared" ref="B50:J50" si="2">AVERAGE(B42:B49)</f>
        <v>39.815124999999995</v>
      </c>
      <c r="C50" s="51">
        <f t="shared" si="2"/>
        <v>27.654250000000001</v>
      </c>
      <c r="D50" s="51">
        <f t="shared" si="2"/>
        <v>24.121212500000002</v>
      </c>
      <c r="E50" s="51">
        <f t="shared" si="2"/>
        <v>20.694375000000001</v>
      </c>
      <c r="F50" s="51">
        <f t="shared" si="2"/>
        <v>20.2889625</v>
      </c>
      <c r="G50" s="51">
        <f t="shared" si="2"/>
        <v>21.866712499999998</v>
      </c>
      <c r="H50" s="51">
        <f t="shared" si="2"/>
        <v>16.280112499999998</v>
      </c>
      <c r="I50" s="51">
        <f t="shared" si="2"/>
        <v>14.2985875</v>
      </c>
      <c r="J50" s="51">
        <f t="shared" si="2"/>
        <v>13.258737500000001</v>
      </c>
      <c r="O50" s="121"/>
      <c r="P50" s="121"/>
      <c r="Q50" s="121"/>
      <c r="R50" s="121"/>
    </row>
    <row r="54" spans="1:20" x14ac:dyDescent="0.25">
      <c r="B54" s="60"/>
      <c r="C54" s="60"/>
      <c r="D54" s="60"/>
      <c r="E54" s="60"/>
      <c r="F54" s="60"/>
      <c r="G54" s="60"/>
      <c r="H54" s="60"/>
      <c r="I54" s="60"/>
      <c r="J54" s="60"/>
    </row>
  </sheetData>
  <mergeCells count="6">
    <mergeCell ref="B2:D2"/>
    <mergeCell ref="B28:J28"/>
    <mergeCell ref="B40:J40"/>
    <mergeCell ref="B15:J15"/>
    <mergeCell ref="O50:R50"/>
    <mergeCell ref="M40:T40"/>
  </mergeCells>
  <conditionalFormatting sqref="M42:T49">
    <cfRule type="colorScale" priority="1">
      <colorScale>
        <cfvo type="num" val="0"/>
        <cfvo type="num" val="1"/>
        <color theme="0"/>
        <color theme="1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T54"/>
  <sheetViews>
    <sheetView zoomScale="70" zoomScaleNormal="70" workbookViewId="0">
      <selection activeCell="H12" sqref="H12"/>
    </sheetView>
  </sheetViews>
  <sheetFormatPr defaultRowHeight="15" x14ac:dyDescent="0.25"/>
  <cols>
    <col min="1" max="1" width="8.7109375" customWidth="1"/>
    <col min="2" max="2" width="9.7109375" customWidth="1"/>
    <col min="19" max="19" width="9.140625" customWidth="1"/>
  </cols>
  <sheetData>
    <row r="2" spans="1:20" x14ac:dyDescent="0.25">
      <c r="B2" s="118" t="s">
        <v>137</v>
      </c>
      <c r="C2" s="119"/>
      <c r="D2" s="120"/>
      <c r="E2" s="59"/>
      <c r="F2" s="52"/>
      <c r="G2" s="52"/>
      <c r="H2" s="52"/>
      <c r="I2" s="52"/>
      <c r="J2" s="52"/>
    </row>
    <row r="3" spans="1:20" ht="32.25" customHeight="1" x14ac:dyDescent="0.25">
      <c r="B3" s="47" t="s">
        <v>139</v>
      </c>
      <c r="C3" s="47" t="s">
        <v>140</v>
      </c>
      <c r="D3" s="47" t="s">
        <v>138</v>
      </c>
      <c r="T3" s="6"/>
    </row>
    <row r="4" spans="1:20" x14ac:dyDescent="0.25">
      <c r="A4" t="s">
        <v>69</v>
      </c>
      <c r="B4" s="48">
        <v>18.395700000000001</v>
      </c>
      <c r="C4" s="48">
        <v>20.267399999999999</v>
      </c>
      <c r="D4" s="48">
        <v>0</v>
      </c>
      <c r="T4" s="6"/>
    </row>
    <row r="5" spans="1:20" x14ac:dyDescent="0.25">
      <c r="A5" t="s">
        <v>144</v>
      </c>
      <c r="B5" s="48">
        <v>5.9569999999999999</v>
      </c>
      <c r="C5" s="48">
        <v>9.0940999999999992</v>
      </c>
      <c r="D5" s="48">
        <v>0</v>
      </c>
      <c r="T5" s="6"/>
    </row>
    <row r="6" spans="1:20" x14ac:dyDescent="0.25">
      <c r="A6" t="s">
        <v>145</v>
      </c>
      <c r="B6" s="48">
        <v>21.6571</v>
      </c>
      <c r="C6" s="48">
        <v>9.8322000000000003</v>
      </c>
      <c r="D6" s="48">
        <v>0</v>
      </c>
      <c r="T6" s="6"/>
    </row>
    <row r="7" spans="1:20" x14ac:dyDescent="0.25">
      <c r="A7" t="s">
        <v>146</v>
      </c>
      <c r="B7" s="48">
        <v>3.8472</v>
      </c>
      <c r="C7" s="48">
        <v>12.640700000000001</v>
      </c>
      <c r="D7" s="48">
        <v>0</v>
      </c>
      <c r="T7" s="6"/>
    </row>
    <row r="8" spans="1:20" x14ac:dyDescent="0.25">
      <c r="A8" t="s">
        <v>147</v>
      </c>
      <c r="B8" s="48">
        <v>10.913399999999999</v>
      </c>
      <c r="C8" s="48">
        <v>14.525</v>
      </c>
      <c r="D8" s="48">
        <v>0</v>
      </c>
      <c r="T8" s="6"/>
    </row>
    <row r="9" spans="1:20" x14ac:dyDescent="0.25">
      <c r="A9" t="s">
        <v>148</v>
      </c>
      <c r="B9" s="48">
        <v>19.613</v>
      </c>
      <c r="C9" s="48">
        <v>16.8933</v>
      </c>
      <c r="D9" s="48">
        <v>2.0396999999999998</v>
      </c>
      <c r="T9" s="6"/>
    </row>
    <row r="10" spans="1:20" x14ac:dyDescent="0.25">
      <c r="A10" t="s">
        <v>149</v>
      </c>
      <c r="B10" s="48">
        <v>18.941600000000001</v>
      </c>
      <c r="C10" s="48">
        <v>19.7013</v>
      </c>
      <c r="D10" s="48">
        <v>0.78595999999999999</v>
      </c>
      <c r="T10" s="6"/>
    </row>
    <row r="11" spans="1:20" x14ac:dyDescent="0.25">
      <c r="A11" t="s">
        <v>150</v>
      </c>
      <c r="B11" s="48">
        <v>18.5748</v>
      </c>
      <c r="C11" s="48">
        <v>7.9644000000000004</v>
      </c>
      <c r="D11" s="48">
        <v>0</v>
      </c>
      <c r="T11" s="6"/>
    </row>
    <row r="12" spans="1:20" x14ac:dyDescent="0.25">
      <c r="A12" t="s">
        <v>46</v>
      </c>
      <c r="B12" s="48">
        <v>12.746700000000001</v>
      </c>
      <c r="C12" s="48">
        <v>8.5333000000000006</v>
      </c>
      <c r="D12" s="48">
        <v>0</v>
      </c>
    </row>
    <row r="13" spans="1:20" x14ac:dyDescent="0.25">
      <c r="A13" s="1" t="s">
        <v>4</v>
      </c>
      <c r="B13" s="49">
        <f>AVERAGE(B4:B12)</f>
        <v>14.516277777777775</v>
      </c>
      <c r="C13" s="50">
        <f>AVERAGE(C4:C12)</f>
        <v>13.272411111111111</v>
      </c>
      <c r="D13" s="51">
        <f>AVERAGE(D4:D12)</f>
        <v>0.31396222222222225</v>
      </c>
    </row>
    <row r="15" spans="1:20" x14ac:dyDescent="0.25">
      <c r="B15" s="118" t="s">
        <v>162</v>
      </c>
      <c r="C15" s="119"/>
      <c r="D15" s="119"/>
      <c r="E15" s="119"/>
      <c r="F15" s="119"/>
      <c r="G15" s="119"/>
      <c r="H15" s="119"/>
      <c r="I15" s="119"/>
      <c r="J15" s="120"/>
    </row>
    <row r="16" spans="1:20" s="47" customFormat="1" ht="32.25" customHeight="1" x14ac:dyDescent="0.25">
      <c r="A16"/>
      <c r="B16" s="47" t="s">
        <v>143</v>
      </c>
      <c r="C16" s="47" t="s">
        <v>129</v>
      </c>
      <c r="D16" s="47" t="s">
        <v>131</v>
      </c>
      <c r="E16" s="47" t="s">
        <v>130</v>
      </c>
      <c r="F16" s="47" t="s">
        <v>132</v>
      </c>
      <c r="G16" s="47" t="s">
        <v>133</v>
      </c>
      <c r="H16" s="47" t="s">
        <v>135</v>
      </c>
      <c r="I16" s="47" t="s">
        <v>134</v>
      </c>
      <c r="J16" s="47" t="s">
        <v>136</v>
      </c>
      <c r="K16"/>
    </row>
    <row r="17" spans="1:11" x14ac:dyDescent="0.25">
      <c r="A17" t="s">
        <v>69</v>
      </c>
      <c r="B17" s="48">
        <v>5.9539999999999997</v>
      </c>
      <c r="C17" s="48">
        <v>2.1785000000000001</v>
      </c>
      <c r="D17" s="48">
        <v>1.8113999999999999</v>
      </c>
      <c r="E17" s="48">
        <v>1.2336</v>
      </c>
      <c r="F17" s="48">
        <v>1.0761000000000001</v>
      </c>
      <c r="G17" s="48">
        <v>8.2151999999999994</v>
      </c>
      <c r="H17" s="48">
        <v>7.5065999999999997</v>
      </c>
      <c r="I17" s="48">
        <v>7.2441000000000004</v>
      </c>
      <c r="J17" s="48">
        <v>5.9055</v>
      </c>
      <c r="K17" s="48">
        <v>1.3373999999999999</v>
      </c>
    </row>
    <row r="18" spans="1:11" x14ac:dyDescent="0.25">
      <c r="A18" t="s">
        <v>144</v>
      </c>
      <c r="B18" s="48">
        <v>53.8718</v>
      </c>
      <c r="C18" s="48">
        <v>12.6166</v>
      </c>
      <c r="D18" s="48">
        <v>9.1607000000000003</v>
      </c>
      <c r="E18" s="48">
        <v>8.9413</v>
      </c>
      <c r="F18" s="48">
        <v>8.2281999999999993</v>
      </c>
      <c r="G18" s="48">
        <v>29.566600000000001</v>
      </c>
      <c r="H18" s="48">
        <v>19.802499999999998</v>
      </c>
      <c r="I18" s="48">
        <v>16.620999999999999</v>
      </c>
      <c r="J18" s="48">
        <v>17.6632</v>
      </c>
      <c r="K18" s="48">
        <v>6.0664999999999996</v>
      </c>
    </row>
    <row r="19" spans="1:11" x14ac:dyDescent="0.25">
      <c r="A19" t="s">
        <v>145</v>
      </c>
      <c r="B19" s="48">
        <v>14.3371</v>
      </c>
      <c r="C19" s="48">
        <v>7.4207000000000001</v>
      </c>
      <c r="D19" s="48">
        <v>5.4158999999999997</v>
      </c>
      <c r="E19" s="48">
        <v>4.3986000000000001</v>
      </c>
      <c r="F19" s="48">
        <v>4.1592000000000002</v>
      </c>
      <c r="G19" s="48">
        <v>6.4333</v>
      </c>
      <c r="H19" s="48">
        <v>5.8348000000000004</v>
      </c>
      <c r="I19" s="48">
        <v>3.5009000000000001</v>
      </c>
      <c r="J19" s="48">
        <v>4.3685999999999998</v>
      </c>
      <c r="K19" s="48">
        <v>8.6011000000000006</v>
      </c>
    </row>
    <row r="20" spans="1:11" x14ac:dyDescent="0.25">
      <c r="A20" t="s">
        <v>146</v>
      </c>
      <c r="B20" s="48">
        <v>42.314399999999999</v>
      </c>
      <c r="C20" s="48">
        <v>24.9619</v>
      </c>
      <c r="D20" s="48">
        <v>20.167400000000001</v>
      </c>
      <c r="E20" s="48">
        <v>13.774699999999999</v>
      </c>
      <c r="F20" s="48">
        <v>14.6119</v>
      </c>
      <c r="G20" s="48">
        <v>38.018300000000004</v>
      </c>
      <c r="H20" s="48">
        <v>39.846299999999999</v>
      </c>
      <c r="I20" s="48">
        <v>28.8432</v>
      </c>
      <c r="J20" s="48">
        <v>34.018300000000004</v>
      </c>
      <c r="K20" s="48">
        <v>13.0915</v>
      </c>
    </row>
    <row r="21" spans="1:11" x14ac:dyDescent="0.25">
      <c r="A21" t="s">
        <v>147</v>
      </c>
      <c r="B21" s="61">
        <v>48.971200000000003</v>
      </c>
      <c r="C21" s="61">
        <v>18.202200000000001</v>
      </c>
      <c r="D21" s="61">
        <v>8.0336999999999996</v>
      </c>
      <c r="E21" s="61">
        <v>9.3819999999999997</v>
      </c>
      <c r="F21" s="61">
        <v>5.8426999999999998</v>
      </c>
      <c r="G21" s="61">
        <v>24.550599999999999</v>
      </c>
      <c r="H21" s="61">
        <v>27.977499999999999</v>
      </c>
      <c r="I21" s="61">
        <v>29.6067</v>
      </c>
      <c r="J21" s="61">
        <v>26.573</v>
      </c>
      <c r="K21" s="48">
        <v>1.4069</v>
      </c>
    </row>
    <row r="22" spans="1:11" x14ac:dyDescent="0.25">
      <c r="A22" t="s">
        <v>148</v>
      </c>
      <c r="B22" s="48">
        <v>38.273600000000002</v>
      </c>
      <c r="C22" s="48">
        <v>6.9301000000000004</v>
      </c>
      <c r="D22" s="48">
        <v>4.9542999999999999</v>
      </c>
      <c r="E22" s="48">
        <v>5.3376999999999999</v>
      </c>
      <c r="F22" s="48">
        <v>4.9837999999999996</v>
      </c>
      <c r="G22" s="48">
        <v>22.058399999999999</v>
      </c>
      <c r="H22" s="48">
        <v>27.9269</v>
      </c>
      <c r="I22" s="48">
        <v>23.414899999999999</v>
      </c>
      <c r="J22" s="48">
        <v>25.980499999999999</v>
      </c>
      <c r="K22" s="48">
        <v>5.1875999999999998</v>
      </c>
    </row>
    <row r="23" spans="1:11" x14ac:dyDescent="0.25">
      <c r="A23" t="s">
        <v>149</v>
      </c>
      <c r="B23" s="48">
        <v>52.572499999999998</v>
      </c>
      <c r="C23" s="48">
        <v>23.769100000000002</v>
      </c>
      <c r="D23" s="48">
        <v>14.770799999999999</v>
      </c>
      <c r="E23" s="48">
        <v>14.318099999999999</v>
      </c>
      <c r="F23" s="48">
        <v>12.6203</v>
      </c>
      <c r="G23" s="48">
        <v>45.274500000000003</v>
      </c>
      <c r="H23" s="48">
        <v>44.199199999999998</v>
      </c>
      <c r="I23" s="48">
        <v>40.690399999999997</v>
      </c>
      <c r="J23" s="48">
        <v>30.682700000000001</v>
      </c>
      <c r="K23" s="48">
        <v>42.9542</v>
      </c>
    </row>
    <row r="24" spans="1:11" x14ac:dyDescent="0.25">
      <c r="A24" t="s">
        <v>150</v>
      </c>
      <c r="B24" s="48">
        <v>22.165700000000001</v>
      </c>
      <c r="C24" s="48">
        <v>10.3055</v>
      </c>
      <c r="D24" s="48">
        <v>6.5457999999999998</v>
      </c>
      <c r="E24" s="48">
        <v>7.4522000000000004</v>
      </c>
      <c r="F24" s="48">
        <v>6.8479000000000001</v>
      </c>
      <c r="G24" s="48">
        <v>40.046999999999997</v>
      </c>
      <c r="H24" s="48">
        <v>42.698900000000002</v>
      </c>
      <c r="I24" s="48">
        <v>36.421599999999998</v>
      </c>
      <c r="J24" s="48">
        <v>37.126600000000003</v>
      </c>
      <c r="K24" s="48">
        <v>2.2999999999999998</v>
      </c>
    </row>
    <row r="25" spans="1:11" x14ac:dyDescent="0.25">
      <c r="A25" t="s">
        <v>46</v>
      </c>
      <c r="B25" s="48">
        <v>28.335999999999999</v>
      </c>
      <c r="C25" s="48">
        <v>10.933299999999999</v>
      </c>
      <c r="D25" s="48">
        <v>11.093299999999999</v>
      </c>
      <c r="E25" s="48">
        <v>7.9466999999999999</v>
      </c>
      <c r="F25" s="48">
        <v>7.2533000000000003</v>
      </c>
      <c r="G25" s="48">
        <v>26.12</v>
      </c>
      <c r="H25" s="48">
        <v>22.88</v>
      </c>
      <c r="I25" s="48">
        <v>20.5867</v>
      </c>
      <c r="J25" s="48">
        <v>20.2667</v>
      </c>
      <c r="K25" s="48">
        <v>13.92</v>
      </c>
    </row>
    <row r="26" spans="1:11" x14ac:dyDescent="0.25">
      <c r="A26" s="1" t="s">
        <v>4</v>
      </c>
      <c r="B26" s="53">
        <f t="shared" ref="B26:K26" si="0">AVERAGE(B17:B25)</f>
        <v>34.088477777777783</v>
      </c>
      <c r="C26" s="49">
        <f t="shared" si="0"/>
        <v>13.035322222222224</v>
      </c>
      <c r="D26" s="53">
        <f t="shared" si="0"/>
        <v>9.1059222222222225</v>
      </c>
      <c r="E26" s="49">
        <f t="shared" si="0"/>
        <v>8.0872111111111096</v>
      </c>
      <c r="F26" s="53">
        <f t="shared" si="0"/>
        <v>7.2914888888888889</v>
      </c>
      <c r="G26" s="49">
        <f t="shared" si="0"/>
        <v>26.698211111111117</v>
      </c>
      <c r="H26" s="53">
        <f t="shared" si="0"/>
        <v>26.519188888888884</v>
      </c>
      <c r="I26" s="49">
        <f t="shared" si="0"/>
        <v>22.99216666666667</v>
      </c>
      <c r="J26" s="53">
        <f t="shared" si="0"/>
        <v>22.509455555555558</v>
      </c>
      <c r="K26" s="53">
        <f t="shared" si="0"/>
        <v>10.540577777777777</v>
      </c>
    </row>
    <row r="28" spans="1:11" x14ac:dyDescent="0.25">
      <c r="A28" s="45"/>
      <c r="B28" s="118" t="s">
        <v>151</v>
      </c>
      <c r="C28" s="119"/>
      <c r="D28" s="119"/>
      <c r="E28" s="119"/>
      <c r="F28" s="119"/>
      <c r="G28" s="119"/>
      <c r="H28" s="119"/>
      <c r="I28" s="119"/>
      <c r="J28" s="120"/>
    </row>
    <row r="29" spans="1:11" ht="30" x14ac:dyDescent="0.25">
      <c r="B29" s="47" t="s">
        <v>143</v>
      </c>
      <c r="C29" s="47" t="s">
        <v>129</v>
      </c>
      <c r="D29" s="47" t="s">
        <v>131</v>
      </c>
      <c r="E29" s="47" t="s">
        <v>130</v>
      </c>
      <c r="F29" s="47" t="s">
        <v>132</v>
      </c>
      <c r="G29" s="47" t="s">
        <v>133</v>
      </c>
      <c r="H29" s="47" t="s">
        <v>135</v>
      </c>
      <c r="I29" s="47" t="s">
        <v>134</v>
      </c>
      <c r="J29" s="47" t="s">
        <v>136</v>
      </c>
    </row>
    <row r="30" spans="1:11" x14ac:dyDescent="0.25">
      <c r="A30" t="s">
        <v>69</v>
      </c>
      <c r="B30" s="48">
        <v>11.401128789054132</v>
      </c>
      <c r="C30" s="48">
        <v>7.6681999999999997</v>
      </c>
      <c r="D30" s="48">
        <v>5.5294999999999996</v>
      </c>
      <c r="E30" s="48">
        <v>5.5815999999999999</v>
      </c>
      <c r="F30" s="48">
        <v>5.1642999999999999</v>
      </c>
      <c r="G30" s="48">
        <v>5.8945999999999996</v>
      </c>
      <c r="H30" s="48">
        <v>5.4250999999999996</v>
      </c>
      <c r="I30" s="48">
        <v>4.5382999999999996</v>
      </c>
      <c r="J30" s="48">
        <v>4.1210000000000004</v>
      </c>
    </row>
    <row r="31" spans="1:11" x14ac:dyDescent="0.25">
      <c r="A31" t="s">
        <v>144</v>
      </c>
      <c r="B31" s="48">
        <v>36.421692088690996</v>
      </c>
      <c r="C31" s="48">
        <v>20.487400000000001</v>
      </c>
      <c r="D31" s="48">
        <v>10.9673</v>
      </c>
      <c r="E31" s="48">
        <v>9.1394000000000002</v>
      </c>
      <c r="F31" s="48">
        <v>9.9009999999999998</v>
      </c>
      <c r="G31" s="48">
        <v>21.706</v>
      </c>
      <c r="H31" s="48">
        <v>11.652699999999999</v>
      </c>
      <c r="I31" s="48">
        <v>7.2352999999999996</v>
      </c>
      <c r="J31" s="48">
        <v>11.0434</v>
      </c>
    </row>
    <row r="32" spans="1:11" x14ac:dyDescent="0.25">
      <c r="A32" t="s">
        <v>145</v>
      </c>
      <c r="B32" s="48">
        <v>15.97910366529638</v>
      </c>
      <c r="C32" s="48">
        <v>9.5161999999999995</v>
      </c>
      <c r="D32" s="48">
        <v>4.0404</v>
      </c>
      <c r="E32" s="48">
        <v>2.5518000000000001</v>
      </c>
      <c r="F32" s="48">
        <v>1.8075000000000001</v>
      </c>
      <c r="G32" s="48">
        <v>5.4757999999999996</v>
      </c>
      <c r="H32" s="48">
        <v>1.1164000000000001</v>
      </c>
      <c r="I32" s="48">
        <v>1.8075000000000001</v>
      </c>
      <c r="J32" s="48">
        <v>1.1696</v>
      </c>
    </row>
    <row r="33" spans="1:20" x14ac:dyDescent="0.25">
      <c r="A33" t="s">
        <v>146</v>
      </c>
      <c r="B33" s="48">
        <v>20.677736467365857</v>
      </c>
      <c r="C33" s="48">
        <v>8.7004000000000001</v>
      </c>
      <c r="D33" s="48">
        <v>5.9470999999999998</v>
      </c>
      <c r="E33" s="48">
        <v>3.0836999999999999</v>
      </c>
      <c r="F33" s="48">
        <v>4.0749000000000004</v>
      </c>
      <c r="G33" s="48">
        <v>26.982399999999998</v>
      </c>
      <c r="H33" s="48">
        <v>25.8811</v>
      </c>
      <c r="I33" s="48">
        <v>26.541899999999998</v>
      </c>
      <c r="J33" s="48">
        <v>23.788499999999999</v>
      </c>
    </row>
    <row r="34" spans="1:20" x14ac:dyDescent="0.25">
      <c r="A34" t="s">
        <v>147</v>
      </c>
      <c r="B34" s="48">
        <v>50.593127616573973</v>
      </c>
      <c r="C34" s="48">
        <v>41.954000000000001</v>
      </c>
      <c r="D34" s="48">
        <v>35.229900000000001</v>
      </c>
      <c r="E34" s="48">
        <v>33.333300000000001</v>
      </c>
      <c r="F34" s="48">
        <v>35.632199999999997</v>
      </c>
      <c r="G34" s="48">
        <v>36.321800000000003</v>
      </c>
      <c r="H34" s="48">
        <v>33.448300000000003</v>
      </c>
      <c r="I34" s="48">
        <v>23.563199999999998</v>
      </c>
      <c r="J34" s="48">
        <v>28.333300000000001</v>
      </c>
    </row>
    <row r="35" spans="1:20" x14ac:dyDescent="0.25">
      <c r="A35" t="s">
        <v>148</v>
      </c>
      <c r="B35" s="48">
        <v>49.559323135762298</v>
      </c>
      <c r="C35" s="48">
        <v>36.696800000000003</v>
      </c>
      <c r="D35" s="48">
        <v>33.032400000000003</v>
      </c>
      <c r="E35" s="48">
        <v>31.226800000000001</v>
      </c>
      <c r="F35" s="48">
        <v>30.589500000000001</v>
      </c>
      <c r="G35" s="48">
        <v>32.395099999999999</v>
      </c>
      <c r="H35" s="48">
        <v>23.844899999999999</v>
      </c>
      <c r="I35" s="48">
        <v>23.738700000000001</v>
      </c>
      <c r="J35" s="48">
        <v>24.057400000000001</v>
      </c>
    </row>
    <row r="36" spans="1:20" x14ac:dyDescent="0.25">
      <c r="A36" t="s">
        <v>149</v>
      </c>
      <c r="B36" s="48">
        <v>43.2295420551064</v>
      </c>
      <c r="C36" s="48">
        <v>33.632300000000001</v>
      </c>
      <c r="D36" s="48">
        <v>32.163699999999999</v>
      </c>
      <c r="E36" s="48">
        <v>26.277999999999999</v>
      </c>
      <c r="F36" s="48">
        <v>24.609000000000002</v>
      </c>
      <c r="G36" s="48">
        <v>48.699599999999997</v>
      </c>
      <c r="H36" s="48">
        <v>47.0852</v>
      </c>
      <c r="I36" s="48">
        <v>45.829599999999999</v>
      </c>
      <c r="J36" s="48">
        <v>46.5471</v>
      </c>
    </row>
    <row r="37" spans="1:20" x14ac:dyDescent="0.25">
      <c r="A37" t="s">
        <v>150</v>
      </c>
      <c r="B37" s="48">
        <v>24.646102325300166</v>
      </c>
      <c r="C37" s="48">
        <v>10.8307</v>
      </c>
      <c r="D37" s="48">
        <v>7.2028999999999996</v>
      </c>
      <c r="E37" s="48">
        <v>7.7286999999999999</v>
      </c>
      <c r="F37" s="48">
        <v>9.7547999999999995</v>
      </c>
      <c r="G37" s="48">
        <v>24.763400000000001</v>
      </c>
      <c r="H37" s="48">
        <v>24.290199999999999</v>
      </c>
      <c r="I37" s="48">
        <v>15.1945</v>
      </c>
      <c r="J37" s="48">
        <v>17.350200000000001</v>
      </c>
    </row>
    <row r="38" spans="1:20" x14ac:dyDescent="0.25">
      <c r="A38" s="1" t="s">
        <v>4</v>
      </c>
      <c r="B38" s="51">
        <f t="shared" ref="B38:J38" si="1">AVERAGE(B30:B37)</f>
        <v>31.563469517893779</v>
      </c>
      <c r="C38" s="51">
        <f t="shared" si="1"/>
        <v>21.185750000000002</v>
      </c>
      <c r="D38" s="51">
        <f t="shared" si="1"/>
        <v>16.764150000000001</v>
      </c>
      <c r="E38" s="51">
        <f t="shared" si="1"/>
        <v>14.865412500000001</v>
      </c>
      <c r="F38" s="51">
        <f t="shared" si="1"/>
        <v>15.191650000000001</v>
      </c>
      <c r="G38" s="51">
        <f t="shared" si="1"/>
        <v>25.279837499999999</v>
      </c>
      <c r="H38" s="51">
        <f t="shared" si="1"/>
        <v>21.5929875</v>
      </c>
      <c r="I38" s="51">
        <f t="shared" si="1"/>
        <v>18.556125000000002</v>
      </c>
      <c r="J38" s="51">
        <f t="shared" si="1"/>
        <v>19.551312500000002</v>
      </c>
    </row>
    <row r="40" spans="1:20" x14ac:dyDescent="0.25">
      <c r="A40" s="45"/>
      <c r="B40" s="118" t="s">
        <v>142</v>
      </c>
      <c r="C40" s="119"/>
      <c r="D40" s="119"/>
      <c r="E40" s="119"/>
      <c r="F40" s="119"/>
      <c r="G40" s="119"/>
      <c r="H40" s="119"/>
      <c r="I40" s="119"/>
      <c r="J40" s="120"/>
      <c r="M40" s="122" t="s">
        <v>160</v>
      </c>
      <c r="N40" s="123"/>
      <c r="O40" s="123"/>
      <c r="P40" s="123"/>
      <c r="Q40" s="123"/>
      <c r="R40" s="123"/>
      <c r="S40" s="123"/>
      <c r="T40" s="124"/>
    </row>
    <row r="41" spans="1:20" ht="30" x14ac:dyDescent="0.25">
      <c r="B41" s="47" t="s">
        <v>143</v>
      </c>
      <c r="C41" s="47" t="s">
        <v>129</v>
      </c>
      <c r="D41" s="47" t="s">
        <v>131</v>
      </c>
      <c r="E41" s="47" t="s">
        <v>130</v>
      </c>
      <c r="F41" s="47" t="s">
        <v>132</v>
      </c>
      <c r="G41" s="47" t="s">
        <v>133</v>
      </c>
      <c r="H41" s="47" t="s">
        <v>135</v>
      </c>
      <c r="I41" s="47" t="s">
        <v>134</v>
      </c>
      <c r="J41" s="47" t="s">
        <v>136</v>
      </c>
      <c r="M41" s="64" t="s">
        <v>159</v>
      </c>
      <c r="N41" s="64" t="s">
        <v>152</v>
      </c>
      <c r="O41" s="64" t="s">
        <v>153</v>
      </c>
      <c r="P41" s="64" t="s">
        <v>154</v>
      </c>
      <c r="Q41" s="64" t="s">
        <v>155</v>
      </c>
      <c r="R41" s="64" t="s">
        <v>156</v>
      </c>
      <c r="S41" s="64" t="s">
        <v>157</v>
      </c>
      <c r="T41" s="64" t="s">
        <v>158</v>
      </c>
    </row>
    <row r="42" spans="1:20" x14ac:dyDescent="0.25">
      <c r="A42" t="s">
        <v>69</v>
      </c>
      <c r="B42" s="48">
        <v>12.785500000000001</v>
      </c>
      <c r="C42" s="48">
        <v>6.7747000000000002</v>
      </c>
      <c r="D42" s="48">
        <v>5.5693999999999999</v>
      </c>
      <c r="E42" s="48">
        <v>5.8188000000000004</v>
      </c>
      <c r="F42" s="48">
        <v>5.6109999999999998</v>
      </c>
      <c r="G42" s="48">
        <v>2.0781000000000001</v>
      </c>
      <c r="H42" s="48">
        <v>1.1222000000000001</v>
      </c>
      <c r="I42" s="48">
        <v>1.6209</v>
      </c>
      <c r="J42" s="48">
        <v>1.0806</v>
      </c>
      <c r="L42" s="1" t="s">
        <v>159</v>
      </c>
      <c r="M42" s="62">
        <v>0.85155300132177603</v>
      </c>
      <c r="N42" s="63">
        <v>5.7172557172557202E-3</v>
      </c>
      <c r="O42" s="63">
        <v>0</v>
      </c>
      <c r="P42" s="63">
        <v>5.3859689015939002E-2</v>
      </c>
      <c r="Q42" s="63">
        <v>3.1422739742862797E-2</v>
      </c>
      <c r="R42" s="63">
        <v>2.27846244131455E-2</v>
      </c>
      <c r="S42" s="63">
        <v>1.04942906206221E-2</v>
      </c>
      <c r="T42" s="63">
        <v>2.4168399168399201E-2</v>
      </c>
    </row>
    <row r="43" spans="1:20" x14ac:dyDescent="0.25">
      <c r="A43" t="s">
        <v>144</v>
      </c>
      <c r="B43" s="48">
        <v>43.82</v>
      </c>
      <c r="C43" s="48">
        <v>27.046900000000001</v>
      </c>
      <c r="D43" s="48">
        <v>19.932200000000002</v>
      </c>
      <c r="E43" s="48">
        <v>17.391300000000001</v>
      </c>
      <c r="F43" s="48">
        <v>15.6973</v>
      </c>
      <c r="G43" s="48">
        <v>22.755500000000001</v>
      </c>
      <c r="H43" s="48">
        <v>13.6646</v>
      </c>
      <c r="I43" s="48">
        <v>13.495200000000001</v>
      </c>
      <c r="J43" s="48">
        <v>10.446099999999999</v>
      </c>
      <c r="L43" s="1" t="s">
        <v>152</v>
      </c>
      <c r="M43" s="63">
        <v>1.3999233431602099E-2</v>
      </c>
      <c r="N43" s="62">
        <v>0.73797614464279404</v>
      </c>
      <c r="O43" s="63">
        <v>0</v>
      </c>
      <c r="P43" s="63">
        <v>1.9369055903502699E-2</v>
      </c>
      <c r="Q43" s="63">
        <v>7.6034602224378606E-2</v>
      </c>
      <c r="R43" s="63">
        <v>8.7807323387728398E-2</v>
      </c>
      <c r="S43" s="63">
        <v>4.07410685359254E-2</v>
      </c>
      <c r="T43" s="63">
        <v>2.4072571874069099E-2</v>
      </c>
    </row>
    <row r="44" spans="1:20" x14ac:dyDescent="0.25">
      <c r="A44" t="s">
        <v>145</v>
      </c>
      <c r="B44" s="48">
        <v>17.8157</v>
      </c>
      <c r="C44" s="48">
        <v>8.5013000000000005</v>
      </c>
      <c r="D44" s="48">
        <v>3.2427999999999999</v>
      </c>
      <c r="E44" s="48">
        <v>3.0236999999999998</v>
      </c>
      <c r="F44" s="48">
        <v>2.3224999999999998</v>
      </c>
      <c r="G44" s="48">
        <v>3.2866</v>
      </c>
      <c r="H44" s="48">
        <v>1.8405</v>
      </c>
      <c r="I44" s="48">
        <v>1.4899</v>
      </c>
      <c r="J44" s="48">
        <v>1.1832</v>
      </c>
      <c r="L44" s="1" t="s">
        <v>153</v>
      </c>
      <c r="M44" s="63">
        <v>1.05278731210794E-2</v>
      </c>
      <c r="N44" s="63">
        <v>0</v>
      </c>
      <c r="O44" s="62">
        <v>0.88913061225363799</v>
      </c>
      <c r="P44" s="63">
        <v>4.5719096611981702E-2</v>
      </c>
      <c r="Q44" s="63">
        <v>1.41547971389814E-2</v>
      </c>
      <c r="R44" s="63">
        <v>0</v>
      </c>
      <c r="S44" s="63">
        <v>3.3045472886440601E-2</v>
      </c>
      <c r="T44" s="63">
        <v>7.4221479878793699E-3</v>
      </c>
    </row>
    <row r="45" spans="1:20" x14ac:dyDescent="0.25">
      <c r="A45" t="s">
        <v>146</v>
      </c>
      <c r="B45" s="48">
        <v>39.272099999999995</v>
      </c>
      <c r="C45" s="48">
        <v>16.2928</v>
      </c>
      <c r="D45" s="48">
        <v>15.4664</v>
      </c>
      <c r="E45" s="48">
        <v>8.6187000000000005</v>
      </c>
      <c r="F45" s="48">
        <v>7.2019000000000002</v>
      </c>
      <c r="G45" s="48">
        <v>14.0496</v>
      </c>
      <c r="H45" s="48">
        <v>12.278600000000001</v>
      </c>
      <c r="I45" s="48">
        <v>13.1051</v>
      </c>
      <c r="J45" s="48">
        <v>12.160600000000001</v>
      </c>
      <c r="L45" s="1" t="s">
        <v>154</v>
      </c>
      <c r="M45" s="63">
        <v>0.34148262389404199</v>
      </c>
      <c r="N45" s="63">
        <v>2.6589591532815701E-2</v>
      </c>
      <c r="O45" s="63">
        <v>2.6260504201680698E-4</v>
      </c>
      <c r="P45" s="62">
        <v>0.48052792031449199</v>
      </c>
      <c r="Q45" s="63">
        <v>5.22978814659317E-2</v>
      </c>
      <c r="R45" s="63">
        <v>6.83219555164061E-3</v>
      </c>
      <c r="S45" s="63">
        <v>1.0430434492930501E-2</v>
      </c>
      <c r="T45" s="63">
        <v>8.1576747706130798E-2</v>
      </c>
    </row>
    <row r="46" spans="1:20" x14ac:dyDescent="0.25">
      <c r="A46" t="s">
        <v>147</v>
      </c>
      <c r="B46" s="48">
        <v>61.683999999999997</v>
      </c>
      <c r="C46" s="48">
        <v>35.543300000000002</v>
      </c>
      <c r="D46" s="48">
        <v>33.1492</v>
      </c>
      <c r="E46" s="48">
        <v>28.1768</v>
      </c>
      <c r="F46" s="48">
        <v>33.471499999999999</v>
      </c>
      <c r="G46" s="48">
        <v>23.756900000000002</v>
      </c>
      <c r="H46" s="48">
        <v>17.219200000000001</v>
      </c>
      <c r="I46" s="48">
        <v>13.4438</v>
      </c>
      <c r="J46" s="48">
        <v>12.108700000000001</v>
      </c>
      <c r="L46" s="1" t="s">
        <v>155</v>
      </c>
      <c r="M46" s="63">
        <v>0.183244228478955</v>
      </c>
      <c r="N46" s="63">
        <v>2.0920502092050199E-3</v>
      </c>
      <c r="O46" s="63">
        <v>0</v>
      </c>
      <c r="P46" s="63">
        <v>2.3427645562532899E-2</v>
      </c>
      <c r="Q46" s="62">
        <v>0.61808961758308101</v>
      </c>
      <c r="R46" s="63">
        <v>1.31638392426436E-2</v>
      </c>
      <c r="S46" s="63">
        <v>0.11272533522143501</v>
      </c>
      <c r="T46" s="63">
        <v>4.7257283702148101E-2</v>
      </c>
    </row>
    <row r="47" spans="1:20" x14ac:dyDescent="0.25">
      <c r="A47" t="s">
        <v>148</v>
      </c>
      <c r="B47" s="48">
        <v>53.430999999999997</v>
      </c>
      <c r="C47" s="48">
        <v>27.8461</v>
      </c>
      <c r="D47" s="48">
        <v>24.853000000000002</v>
      </c>
      <c r="E47" s="48">
        <v>25.334</v>
      </c>
      <c r="F47" s="48">
        <v>22.127199999999998</v>
      </c>
      <c r="G47" s="48">
        <v>22.875499999999999</v>
      </c>
      <c r="H47" s="48">
        <v>16.6221</v>
      </c>
      <c r="I47" s="48">
        <v>11.3843</v>
      </c>
      <c r="J47" s="48">
        <v>12.827400000000001</v>
      </c>
      <c r="L47" s="1" t="s">
        <v>156</v>
      </c>
      <c r="M47" s="63">
        <v>4.01516392284159E-2</v>
      </c>
      <c r="N47" s="63">
        <v>6.1616215606273897E-4</v>
      </c>
      <c r="O47" s="63">
        <v>2.8947368421052598E-3</v>
      </c>
      <c r="P47" s="63">
        <v>3.9462650336533197E-3</v>
      </c>
      <c r="Q47" s="63">
        <v>6.5392966303861599E-3</v>
      </c>
      <c r="R47" s="62">
        <v>0.793500564808586</v>
      </c>
      <c r="S47" s="63">
        <v>0.15156517177877801</v>
      </c>
      <c r="T47" s="63">
        <v>7.8616352201257898E-4</v>
      </c>
    </row>
    <row r="48" spans="1:20" x14ac:dyDescent="0.25">
      <c r="A48" t="s">
        <v>149</v>
      </c>
      <c r="B48" s="48">
        <v>52.9452</v>
      </c>
      <c r="C48" s="48">
        <v>30.610099999999999</v>
      </c>
      <c r="D48" s="48">
        <v>24.095099999999999</v>
      </c>
      <c r="E48" s="48">
        <v>21.1996</v>
      </c>
      <c r="F48" s="48">
        <v>20.372299999999999</v>
      </c>
      <c r="G48" s="48">
        <v>31.023800000000001</v>
      </c>
      <c r="H48" s="48">
        <v>30.403300000000002</v>
      </c>
      <c r="I48" s="48">
        <v>29.989699999999999</v>
      </c>
      <c r="J48" s="48">
        <v>29.369199999999999</v>
      </c>
      <c r="L48" s="1" t="s">
        <v>157</v>
      </c>
      <c r="M48" s="63">
        <v>0.28081522831828998</v>
      </c>
      <c r="N48" s="63">
        <v>2.1186440677966102E-3</v>
      </c>
      <c r="O48" s="63">
        <v>4.7235875482268402E-3</v>
      </c>
      <c r="P48" s="63">
        <v>1.0220125786163501E-2</v>
      </c>
      <c r="Q48" s="63">
        <v>2.03818878094148E-2</v>
      </c>
      <c r="R48" s="63">
        <v>2.0922137258315002E-2</v>
      </c>
      <c r="S48" s="62">
        <v>0.64874901743792601</v>
      </c>
      <c r="T48" s="63">
        <v>1.2069371773866799E-2</v>
      </c>
    </row>
    <row r="49" spans="1:20" x14ac:dyDescent="0.25">
      <c r="A49" t="s">
        <v>150</v>
      </c>
      <c r="B49" s="48">
        <v>36.767500000000005</v>
      </c>
      <c r="C49" s="48">
        <v>27.139299999999999</v>
      </c>
      <c r="D49" s="48">
        <v>26.761700000000001</v>
      </c>
      <c r="E49" s="48">
        <v>24.454699999999999</v>
      </c>
      <c r="F49" s="48">
        <v>24.202999999999999</v>
      </c>
      <c r="G49" s="48">
        <v>23.028500000000001</v>
      </c>
      <c r="H49" s="48">
        <v>21.056999999999999</v>
      </c>
      <c r="I49" s="48">
        <v>16.359100000000002</v>
      </c>
      <c r="J49" s="48">
        <v>16.023499999999999</v>
      </c>
      <c r="L49" s="1" t="s">
        <v>158</v>
      </c>
      <c r="M49" s="63">
        <v>4.9842142681638502E-2</v>
      </c>
      <c r="N49" s="63">
        <v>2.0936949027657199E-3</v>
      </c>
      <c r="O49" s="63">
        <v>9.9580712788259994E-3</v>
      </c>
      <c r="P49" s="63">
        <v>4.15066423779639E-2</v>
      </c>
      <c r="Q49" s="63">
        <v>0.176262963078859</v>
      </c>
      <c r="R49" s="63">
        <v>4.2000313717234497E-3</v>
      </c>
      <c r="S49" s="63">
        <v>4.6162968569804903E-2</v>
      </c>
      <c r="T49" s="62">
        <v>0.66997348573841897</v>
      </c>
    </row>
    <row r="50" spans="1:20" x14ac:dyDescent="0.25">
      <c r="A50" s="1" t="s">
        <v>4</v>
      </c>
      <c r="B50" s="51">
        <f t="shared" ref="B50:J50" si="2">AVERAGE(B42:B49)</f>
        <v>39.815124999999995</v>
      </c>
      <c r="C50" s="51">
        <f t="shared" si="2"/>
        <v>22.469312499999997</v>
      </c>
      <c r="D50" s="51">
        <f t="shared" si="2"/>
        <v>19.133725000000002</v>
      </c>
      <c r="E50" s="51">
        <f t="shared" si="2"/>
        <v>16.752200000000002</v>
      </c>
      <c r="F50" s="51">
        <f t="shared" si="2"/>
        <v>16.375837499999999</v>
      </c>
      <c r="G50" s="51">
        <f t="shared" si="2"/>
        <v>17.856812500000004</v>
      </c>
      <c r="H50" s="51">
        <f t="shared" si="2"/>
        <v>14.275937500000001</v>
      </c>
      <c r="I50" s="51">
        <f t="shared" si="2"/>
        <v>12.610999999999999</v>
      </c>
      <c r="J50" s="51">
        <f t="shared" si="2"/>
        <v>11.899912500000001</v>
      </c>
      <c r="O50" s="121"/>
      <c r="P50" s="121"/>
      <c r="Q50" s="121"/>
      <c r="R50" s="121"/>
    </row>
    <row r="54" spans="1:20" x14ac:dyDescent="0.25">
      <c r="B54" s="60"/>
      <c r="C54" s="60"/>
      <c r="D54" s="60"/>
      <c r="E54" s="60"/>
      <c r="F54" s="60"/>
      <c r="G54" s="60"/>
      <c r="H54" s="60"/>
      <c r="I54" s="60"/>
      <c r="J54" s="60"/>
    </row>
  </sheetData>
  <mergeCells count="6">
    <mergeCell ref="O50:R50"/>
    <mergeCell ref="B2:D2"/>
    <mergeCell ref="B15:J15"/>
    <mergeCell ref="B28:J28"/>
    <mergeCell ref="B40:J40"/>
    <mergeCell ref="M40:T40"/>
  </mergeCells>
  <conditionalFormatting sqref="M42:T49">
    <cfRule type="colorScale" priority="1">
      <colorScale>
        <cfvo type="num" val="0"/>
        <cfvo type="num" val="1"/>
        <color theme="0"/>
        <color theme="1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D50"/>
  <sheetViews>
    <sheetView zoomScale="85" zoomScaleNormal="85" workbookViewId="0">
      <selection activeCell="L9" sqref="L9"/>
    </sheetView>
  </sheetViews>
  <sheetFormatPr defaultRowHeight="15" x14ac:dyDescent="0.25"/>
  <cols>
    <col min="1" max="1" width="8.7109375" customWidth="1"/>
    <col min="2" max="2" width="9.7109375" customWidth="1"/>
    <col min="12" max="12" width="9.140625" customWidth="1"/>
    <col min="19" max="19" width="9.140625" customWidth="1"/>
  </cols>
  <sheetData>
    <row r="2" spans="1:30" x14ac:dyDescent="0.25">
      <c r="B2" s="118" t="s">
        <v>137</v>
      </c>
      <c r="C2" s="119"/>
      <c r="D2" s="120"/>
      <c r="E2" s="59"/>
      <c r="F2" s="52"/>
      <c r="G2" s="52"/>
      <c r="H2" s="52"/>
      <c r="I2" s="52"/>
      <c r="J2" s="52"/>
      <c r="V2" s="118" t="s">
        <v>141</v>
      </c>
      <c r="W2" s="119"/>
      <c r="X2" s="119"/>
      <c r="Y2" s="119"/>
      <c r="Z2" s="119"/>
      <c r="AA2" s="119"/>
      <c r="AB2" s="119"/>
      <c r="AC2" s="119"/>
      <c r="AD2" s="120"/>
    </row>
    <row r="3" spans="1:30" ht="32.25" customHeight="1" x14ac:dyDescent="0.25">
      <c r="B3" s="47" t="s">
        <v>139</v>
      </c>
      <c r="C3" s="47" t="s">
        <v>140</v>
      </c>
      <c r="D3" s="47" t="s">
        <v>138</v>
      </c>
      <c r="T3" s="6"/>
      <c r="U3" s="47"/>
      <c r="V3" s="47" t="s">
        <v>143</v>
      </c>
      <c r="W3" s="47" t="s">
        <v>129</v>
      </c>
      <c r="X3" s="47" t="s">
        <v>131</v>
      </c>
      <c r="Y3" s="47" t="s">
        <v>130</v>
      </c>
      <c r="Z3" s="47" t="s">
        <v>132</v>
      </c>
      <c r="AA3" s="47" t="s">
        <v>133</v>
      </c>
      <c r="AB3" s="47" t="s">
        <v>135</v>
      </c>
      <c r="AC3" s="47" t="s">
        <v>134</v>
      </c>
      <c r="AD3" s="47" t="s">
        <v>136</v>
      </c>
    </row>
    <row r="4" spans="1:30" x14ac:dyDescent="0.25">
      <c r="A4" t="s">
        <v>69</v>
      </c>
      <c r="B4" s="48">
        <v>18.395700000000001</v>
      </c>
      <c r="C4" s="48">
        <v>20.267399999999999</v>
      </c>
      <c r="D4" s="48">
        <v>0</v>
      </c>
      <c r="T4" s="6"/>
      <c r="U4" t="s">
        <v>69</v>
      </c>
      <c r="V4" s="48">
        <v>0</v>
      </c>
      <c r="W4" s="48">
        <v>0.603199580382901</v>
      </c>
      <c r="X4" s="48">
        <v>0.1835824809861</v>
      </c>
      <c r="Y4" s="48">
        <v>5.2452137424600101E-2</v>
      </c>
      <c r="Z4" s="48">
        <v>0</v>
      </c>
      <c r="AA4" s="48">
        <v>4.0125885129818997</v>
      </c>
      <c r="AB4" s="48">
        <v>4.9305009179124104</v>
      </c>
      <c r="AC4" s="48">
        <v>3.3307107264621001</v>
      </c>
      <c r="AD4" s="48">
        <v>3.7765538945712001</v>
      </c>
    </row>
    <row r="5" spans="1:30" x14ac:dyDescent="0.25">
      <c r="A5" t="s">
        <v>144</v>
      </c>
      <c r="B5" s="48">
        <v>5.9569999999999999</v>
      </c>
      <c r="C5" s="48">
        <v>9.0940999999999992</v>
      </c>
      <c r="D5" s="48">
        <v>0</v>
      </c>
      <c r="T5" s="6"/>
      <c r="U5" t="s">
        <v>144</v>
      </c>
      <c r="V5" s="48">
        <v>0</v>
      </c>
      <c r="W5" s="48">
        <v>1.6919280930560501</v>
      </c>
      <c r="X5" s="48">
        <v>2.2559041240747302</v>
      </c>
      <c r="Y5" s="48">
        <v>2.9961226647867498</v>
      </c>
      <c r="Z5" s="48">
        <v>1.72717659499471</v>
      </c>
      <c r="AA5" s="48">
        <v>9.48184702150159</v>
      </c>
      <c r="AB5" s="48">
        <v>7.4021854071202</v>
      </c>
      <c r="AC5" s="48">
        <v>8.9178709904828999</v>
      </c>
      <c r="AD5" s="48">
        <v>10.927035600987001</v>
      </c>
    </row>
    <row r="6" spans="1:30" x14ac:dyDescent="0.25">
      <c r="A6" t="s">
        <v>145</v>
      </c>
      <c r="B6" s="48">
        <v>21.6571</v>
      </c>
      <c r="C6" s="48">
        <v>9.8322000000000003</v>
      </c>
      <c r="D6" s="48">
        <v>0</v>
      </c>
      <c r="T6" s="6"/>
      <c r="U6" t="s">
        <v>145</v>
      </c>
      <c r="V6" s="48">
        <v>0</v>
      </c>
      <c r="W6" s="48">
        <v>2.6219192448872599</v>
      </c>
      <c r="X6" s="48">
        <v>1.4158363922391199</v>
      </c>
      <c r="Y6" s="48">
        <v>0.62926061877294204</v>
      </c>
      <c r="Z6" s="48">
        <v>0.70791819611955997</v>
      </c>
      <c r="AA6" s="48">
        <v>4.7718930256948102</v>
      </c>
      <c r="AB6" s="48">
        <v>2.3335081279496599</v>
      </c>
      <c r="AC6" s="48">
        <v>1.31095962244363</v>
      </c>
      <c r="AD6" s="48">
        <v>1.10120608285265</v>
      </c>
    </row>
    <row r="7" spans="1:30" x14ac:dyDescent="0.25">
      <c r="A7" t="s">
        <v>146</v>
      </c>
      <c r="B7" s="48">
        <v>3.8472</v>
      </c>
      <c r="C7" s="48">
        <v>12.640700000000001</v>
      </c>
      <c r="D7" s="48">
        <v>0</v>
      </c>
      <c r="T7" s="6"/>
      <c r="U7" t="s">
        <v>146</v>
      </c>
      <c r="V7" s="48">
        <v>0</v>
      </c>
      <c r="W7" s="48">
        <v>15.7812091075635</v>
      </c>
      <c r="X7" s="48">
        <v>16.173776498298899</v>
      </c>
      <c r="Y7" s="48">
        <v>15.2577859199163</v>
      </c>
      <c r="Z7" s="48">
        <v>14.3941376602984</v>
      </c>
      <c r="AA7" s="48">
        <v>4.0041873855011803</v>
      </c>
      <c r="AB7" s="48">
        <v>3.2713949227950798</v>
      </c>
      <c r="AC7" s="48">
        <v>2.7741428945302302</v>
      </c>
      <c r="AD7" s="48">
        <v>3.2452237634127199</v>
      </c>
    </row>
    <row r="8" spans="1:30" x14ac:dyDescent="0.25">
      <c r="A8" t="s">
        <v>147</v>
      </c>
      <c r="B8" s="48">
        <v>10.913399999999999</v>
      </c>
      <c r="C8" s="48">
        <v>14.525</v>
      </c>
      <c r="D8" s="48">
        <v>0</v>
      </c>
      <c r="T8" s="6"/>
      <c r="U8" t="s">
        <v>147</v>
      </c>
      <c r="V8" s="48">
        <v>0</v>
      </c>
      <c r="W8" s="48">
        <v>5.6267992672075398</v>
      </c>
      <c r="X8" s="48">
        <v>3.8209892698246501</v>
      </c>
      <c r="Y8" s="48">
        <v>4.2658989793247901</v>
      </c>
      <c r="Z8" s="48">
        <v>4.7369798482072802</v>
      </c>
      <c r="AA8" s="48">
        <v>22.323998953153598</v>
      </c>
      <c r="AB8" s="48">
        <v>21.486521852918099</v>
      </c>
      <c r="AC8" s="48">
        <v>23.423187647212799</v>
      </c>
      <c r="AD8" s="48">
        <v>19.000261711593801</v>
      </c>
    </row>
    <row r="9" spans="1:30" x14ac:dyDescent="0.25">
      <c r="A9" t="s">
        <v>148</v>
      </c>
      <c r="B9" s="48">
        <v>19.613</v>
      </c>
      <c r="C9" s="48">
        <v>16.8933</v>
      </c>
      <c r="D9" s="48">
        <v>2.0396999999999998</v>
      </c>
      <c r="T9" s="6"/>
      <c r="U9" t="s">
        <v>148</v>
      </c>
      <c r="V9" s="48">
        <v>0</v>
      </c>
      <c r="W9" s="48">
        <v>0.23535564853556501</v>
      </c>
      <c r="X9" s="48">
        <v>0.54916317991631802</v>
      </c>
      <c r="Y9" s="48">
        <v>0.47071129707113002</v>
      </c>
      <c r="Z9" s="48">
        <v>0.339958158995816</v>
      </c>
      <c r="AA9" s="48">
        <v>0.47071129707113002</v>
      </c>
      <c r="AB9" s="48">
        <v>2.4320083682008402</v>
      </c>
      <c r="AC9" s="48">
        <v>4.8901673640167402</v>
      </c>
      <c r="AD9" s="48">
        <v>5.5177824267782398</v>
      </c>
    </row>
    <row r="10" spans="1:30" x14ac:dyDescent="0.25">
      <c r="A10" t="s">
        <v>149</v>
      </c>
      <c r="B10" s="48">
        <v>18.941600000000001</v>
      </c>
      <c r="C10" s="48">
        <v>19.7013</v>
      </c>
      <c r="D10" s="48">
        <v>0.78595999999999999</v>
      </c>
      <c r="T10" s="6"/>
      <c r="U10" t="s">
        <v>149</v>
      </c>
      <c r="V10" s="48">
        <v>0</v>
      </c>
      <c r="W10" s="48">
        <v>16.505108724128899</v>
      </c>
      <c r="X10" s="48">
        <v>12.9682997118156</v>
      </c>
      <c r="Y10" s="48">
        <v>11.396384595231901</v>
      </c>
      <c r="Z10" s="48">
        <v>11.396384595231901</v>
      </c>
      <c r="AA10" s="48">
        <v>18.2604139376474</v>
      </c>
      <c r="AB10" s="48">
        <v>12.837306785433601</v>
      </c>
      <c r="AC10" s="48">
        <v>8.0167670945768901</v>
      </c>
      <c r="AD10" s="48">
        <v>12.5229237621168</v>
      </c>
    </row>
    <row r="11" spans="1:30" x14ac:dyDescent="0.25">
      <c r="A11" t="s">
        <v>150</v>
      </c>
      <c r="B11" s="48">
        <v>18.5748</v>
      </c>
      <c r="C11" s="48">
        <v>7.9644000000000004</v>
      </c>
      <c r="D11" s="48">
        <v>0</v>
      </c>
      <c r="T11" s="6"/>
      <c r="U11" t="s">
        <v>150</v>
      </c>
      <c r="V11" s="48">
        <v>0</v>
      </c>
      <c r="W11" s="48">
        <v>5.2135184700026196</v>
      </c>
      <c r="X11" s="48">
        <v>4.1393764736704197</v>
      </c>
      <c r="Y11" s="48">
        <v>3.3534189153785698</v>
      </c>
      <c r="Z11" s="48">
        <v>2.8294472098506702</v>
      </c>
      <c r="AA11" s="48">
        <v>28.582656536546999</v>
      </c>
      <c r="AB11" s="48">
        <v>29.971181556196001</v>
      </c>
      <c r="AC11" s="48">
        <v>30.285564579512702</v>
      </c>
      <c r="AD11" s="48">
        <v>29.316216924286099</v>
      </c>
    </row>
    <row r="12" spans="1:30" x14ac:dyDescent="0.25">
      <c r="A12" t="s">
        <v>46</v>
      </c>
      <c r="B12" s="48">
        <v>12.746700000000001</v>
      </c>
      <c r="C12" s="48">
        <v>8.5333000000000006</v>
      </c>
      <c r="D12" s="48">
        <v>0</v>
      </c>
      <c r="U12" s="1" t="s">
        <v>4</v>
      </c>
      <c r="V12" s="49">
        <f>AVERAGE(V4:V11)</f>
        <v>0</v>
      </c>
      <c r="W12" s="50">
        <f t="shared" ref="W12:AD12" si="0">AVERAGE(W4:W11)</f>
        <v>6.0348797669705414</v>
      </c>
      <c r="X12" s="50">
        <f t="shared" si="0"/>
        <v>5.1883660163532292</v>
      </c>
      <c r="Y12" s="50">
        <f t="shared" si="0"/>
        <v>4.8027543909883725</v>
      </c>
      <c r="Z12" s="50">
        <f t="shared" si="0"/>
        <v>4.5165002829622924</v>
      </c>
      <c r="AA12" s="50">
        <f t="shared" si="0"/>
        <v>11.488537083762328</v>
      </c>
      <c r="AB12" s="50">
        <f t="shared" si="0"/>
        <v>10.583075992315736</v>
      </c>
      <c r="AC12" s="50">
        <f t="shared" si="0"/>
        <v>10.368671364904749</v>
      </c>
      <c r="AD12" s="51">
        <f t="shared" si="0"/>
        <v>10.675900520824813</v>
      </c>
    </row>
    <row r="13" spans="1:30" x14ac:dyDescent="0.25">
      <c r="A13" s="1" t="s">
        <v>4</v>
      </c>
      <c r="B13" s="49">
        <f>AVERAGE(B4:B12)</f>
        <v>14.516277777777775</v>
      </c>
      <c r="C13" s="50">
        <f>AVERAGE(C4:C12)</f>
        <v>13.272411111111111</v>
      </c>
      <c r="D13" s="51">
        <f>AVERAGE(D4:D12)</f>
        <v>0.31396222222222225</v>
      </c>
    </row>
    <row r="15" spans="1:30" x14ac:dyDescent="0.25">
      <c r="B15" s="118" t="s">
        <v>141</v>
      </c>
      <c r="C15" s="119"/>
      <c r="D15" s="119"/>
      <c r="E15" s="119"/>
      <c r="F15" s="119"/>
      <c r="G15" s="119"/>
      <c r="H15" s="119"/>
      <c r="I15" s="119"/>
      <c r="J15" s="120"/>
      <c r="V15" s="118" t="s">
        <v>151</v>
      </c>
      <c r="W15" s="119"/>
      <c r="X15" s="119"/>
      <c r="Y15" s="119"/>
      <c r="Z15" s="119"/>
      <c r="AA15" s="119"/>
      <c r="AB15" s="119"/>
      <c r="AC15" s="119"/>
      <c r="AD15" s="120"/>
    </row>
    <row r="16" spans="1:30" s="47" customFormat="1" ht="32.25" customHeight="1" x14ac:dyDescent="0.25">
      <c r="A16"/>
      <c r="B16" s="47" t="s">
        <v>143</v>
      </c>
      <c r="C16" s="47" t="s">
        <v>129</v>
      </c>
      <c r="D16" s="47" t="s">
        <v>131</v>
      </c>
      <c r="E16" s="47" t="s">
        <v>130</v>
      </c>
      <c r="F16" s="47" t="s">
        <v>132</v>
      </c>
      <c r="G16" s="47" t="s">
        <v>133</v>
      </c>
      <c r="H16" s="47" t="s">
        <v>135</v>
      </c>
      <c r="I16" s="47" t="s">
        <v>134</v>
      </c>
      <c r="J16" s="47" t="s">
        <v>136</v>
      </c>
      <c r="K16"/>
      <c r="U16"/>
      <c r="V16" s="47" t="s">
        <v>143</v>
      </c>
      <c r="W16" s="47" t="s">
        <v>129</v>
      </c>
      <c r="X16" s="47" t="s">
        <v>131</v>
      </c>
      <c r="Y16" s="47" t="s">
        <v>130</v>
      </c>
      <c r="Z16" s="47" t="s">
        <v>132</v>
      </c>
      <c r="AA16" s="47" t="s">
        <v>133</v>
      </c>
      <c r="AB16" s="47" t="s">
        <v>135</v>
      </c>
      <c r="AC16" s="47" t="s">
        <v>134</v>
      </c>
      <c r="AD16" s="47" t="s">
        <v>136</v>
      </c>
    </row>
    <row r="17" spans="1:30" x14ac:dyDescent="0.25">
      <c r="A17" t="s">
        <v>69</v>
      </c>
      <c r="B17" s="48">
        <v>5.0729271331256403</v>
      </c>
      <c r="C17" s="48">
        <v>1.6622691292876</v>
      </c>
      <c r="D17" s="48">
        <v>1.7078297425118201</v>
      </c>
      <c r="E17" s="48">
        <v>1.2070322749934399</v>
      </c>
      <c r="F17" s="48">
        <v>1.1014948859166001</v>
      </c>
      <c r="G17" s="48">
        <v>4.15300546448087</v>
      </c>
      <c r="H17" s="48">
        <v>2.6758620689655199</v>
      </c>
      <c r="I17" s="48">
        <v>4.1237113402061896</v>
      </c>
      <c r="J17" s="48">
        <v>2.1259198691741599</v>
      </c>
      <c r="K17" s="48">
        <v>1.3373999999999999</v>
      </c>
      <c r="U17" t="s">
        <v>69</v>
      </c>
      <c r="V17" s="48">
        <v>0</v>
      </c>
      <c r="W17" s="48">
        <v>0</v>
      </c>
      <c r="X17" s="48">
        <v>0</v>
      </c>
      <c r="Y17" s="48">
        <v>0</v>
      </c>
      <c r="Z17" s="48">
        <v>0</v>
      </c>
      <c r="AA17" s="48">
        <v>0</v>
      </c>
      <c r="AB17" s="48">
        <v>0</v>
      </c>
      <c r="AC17" s="48">
        <v>0</v>
      </c>
      <c r="AD17" s="48">
        <v>0</v>
      </c>
    </row>
    <row r="18" spans="1:30" x14ac:dyDescent="0.25">
      <c r="A18" t="s">
        <v>144</v>
      </c>
      <c r="B18" s="48">
        <v>36.898738068027498</v>
      </c>
      <c r="C18" s="48">
        <v>15.346002151308699</v>
      </c>
      <c r="D18" s="48">
        <v>6.6354129102055497</v>
      </c>
      <c r="E18" s="48">
        <v>5.3415697674418601</v>
      </c>
      <c r="F18" s="48">
        <v>4.44763271162123</v>
      </c>
      <c r="G18" s="48">
        <v>25.700934579439298</v>
      </c>
      <c r="H18" s="48">
        <v>18.842786448420298</v>
      </c>
      <c r="I18" s="48">
        <v>16.795665634674901</v>
      </c>
      <c r="J18" s="48">
        <v>15.670755836960801</v>
      </c>
      <c r="K18" s="48">
        <v>12.270799999999999</v>
      </c>
      <c r="U18" t="s">
        <v>144</v>
      </c>
      <c r="V18" s="48">
        <v>0</v>
      </c>
      <c r="W18" s="48">
        <v>0.417754569190601</v>
      </c>
      <c r="X18" s="48">
        <v>0.31331592689295001</v>
      </c>
      <c r="Y18" s="48">
        <v>0.57441253263707603</v>
      </c>
      <c r="Z18" s="48">
        <v>0.46997389033942599</v>
      </c>
      <c r="AA18" s="48">
        <v>4.7519582245430803</v>
      </c>
      <c r="AB18" s="48">
        <v>5.01305483028721</v>
      </c>
      <c r="AC18" s="48">
        <v>5.5874673629242801</v>
      </c>
      <c r="AD18" s="48">
        <v>6.1618798955613601</v>
      </c>
    </row>
    <row r="19" spans="1:30" x14ac:dyDescent="0.25">
      <c r="A19" t="s">
        <v>145</v>
      </c>
      <c r="B19" s="48">
        <v>11.848651165864601</v>
      </c>
      <c r="C19" s="48">
        <v>5.0080775444264898</v>
      </c>
      <c r="D19" s="48">
        <v>4.3351063829787204</v>
      </c>
      <c r="E19" s="48">
        <v>3.53562005277045</v>
      </c>
      <c r="F19" s="48">
        <v>3.2743596514391302</v>
      </c>
      <c r="G19" s="48">
        <v>3.1387665198237902</v>
      </c>
      <c r="H19" s="48">
        <v>4.3221476510067101</v>
      </c>
      <c r="I19" s="48">
        <v>2.4442082890541998</v>
      </c>
      <c r="J19" s="48">
        <v>3.2343584305408299</v>
      </c>
      <c r="K19" s="48">
        <v>8.6011000000000006</v>
      </c>
      <c r="U19" t="s">
        <v>145</v>
      </c>
      <c r="V19" s="48">
        <v>0</v>
      </c>
      <c r="W19" s="48">
        <v>0.15690376569037701</v>
      </c>
      <c r="X19" s="48">
        <v>0.15690376569037701</v>
      </c>
      <c r="Y19" s="48">
        <v>0.15690376569037701</v>
      </c>
      <c r="Z19" s="48">
        <v>0.15690376569037701</v>
      </c>
      <c r="AA19" s="48">
        <v>0.31380753138075301</v>
      </c>
      <c r="AB19" s="48">
        <v>0.31380753138075301</v>
      </c>
      <c r="AC19" s="48">
        <v>0.209205020920502</v>
      </c>
      <c r="AD19" s="48">
        <v>0.15690376569037701</v>
      </c>
    </row>
    <row r="20" spans="1:30" x14ac:dyDescent="0.25">
      <c r="A20" t="s">
        <v>146</v>
      </c>
      <c r="B20" s="48">
        <v>39.049803046841603</v>
      </c>
      <c r="C20" s="48">
        <v>30.9198259788689</v>
      </c>
      <c r="D20" s="48">
        <v>25.007805182641299</v>
      </c>
      <c r="E20" s="48">
        <v>15.8431130327363</v>
      </c>
      <c r="F20" s="48">
        <v>15.2858453072455</v>
      </c>
      <c r="G20" s="48">
        <v>29.825517993456899</v>
      </c>
      <c r="H20" s="48">
        <v>27.976190476190499</v>
      </c>
      <c r="I20" s="48">
        <v>22.449528936742901</v>
      </c>
      <c r="J20" s="48">
        <v>21.395726264538801</v>
      </c>
      <c r="K20" s="48">
        <v>38.617899999999999</v>
      </c>
      <c r="U20" t="s">
        <v>146</v>
      </c>
      <c r="V20" s="48">
        <v>0</v>
      </c>
      <c r="W20" s="48">
        <v>6.58651332984841</v>
      </c>
      <c r="X20" s="48">
        <v>5.8546785154208099</v>
      </c>
      <c r="Y20" s="48">
        <v>6.1160480920020897</v>
      </c>
      <c r="Z20" s="48">
        <v>5.488761108207</v>
      </c>
      <c r="AA20" s="48">
        <v>3.3455305802404598</v>
      </c>
      <c r="AB20" s="48">
        <v>1.7773131207527399</v>
      </c>
      <c r="AC20" s="48">
        <v>2.0909566126502899</v>
      </c>
      <c r="AD20" s="48">
        <v>1.8295870360690001</v>
      </c>
    </row>
    <row r="21" spans="1:30" x14ac:dyDescent="0.25">
      <c r="A21" t="s">
        <v>147</v>
      </c>
      <c r="B21" s="61">
        <v>39.787156830197098</v>
      </c>
      <c r="C21" s="61">
        <v>19.328896283971201</v>
      </c>
      <c r="D21" s="61">
        <v>11.3197278911565</v>
      </c>
      <c r="E21" s="61">
        <v>9.1580098414434108</v>
      </c>
      <c r="F21" s="61">
        <v>8.8736263736263705</v>
      </c>
      <c r="G21" s="61">
        <v>19.2048517520216</v>
      </c>
      <c r="H21" s="61">
        <v>26.1</v>
      </c>
      <c r="I21" s="61">
        <v>20.437457279562501</v>
      </c>
      <c r="J21" s="61">
        <v>21.680129240710801</v>
      </c>
      <c r="K21" s="48">
        <v>15.490399999999999</v>
      </c>
      <c r="U21" t="s">
        <v>147</v>
      </c>
      <c r="V21" s="48">
        <v>0</v>
      </c>
      <c r="W21" s="48">
        <v>1.40918580375783</v>
      </c>
      <c r="X21" s="48">
        <v>0.93945720250521902</v>
      </c>
      <c r="Y21" s="48">
        <v>1.35699373695198</v>
      </c>
      <c r="Z21" s="48">
        <v>0.88726513569937404</v>
      </c>
      <c r="AA21" s="48">
        <v>3.2359081419624198</v>
      </c>
      <c r="AB21" s="48">
        <v>2.4008350730688899</v>
      </c>
      <c r="AC21" s="48">
        <v>2.76617954070981</v>
      </c>
      <c r="AD21" s="48">
        <v>4.4363256784968703</v>
      </c>
    </row>
    <row r="22" spans="1:30" x14ac:dyDescent="0.25">
      <c r="A22" t="s">
        <v>148</v>
      </c>
      <c r="B22" s="48">
        <v>29.240348197543799</v>
      </c>
      <c r="C22" s="48">
        <v>8.0471821756225399</v>
      </c>
      <c r="D22" s="48">
        <v>5.9163818038390801</v>
      </c>
      <c r="E22" s="48">
        <v>6.1481870730425596</v>
      </c>
      <c r="F22" s="48">
        <v>5.6940435581212299</v>
      </c>
      <c r="G22" s="48">
        <v>25.459800315291599</v>
      </c>
      <c r="H22" s="48">
        <v>29.134280353792501</v>
      </c>
      <c r="I22" s="48">
        <v>23.5908715974704</v>
      </c>
      <c r="J22" s="48">
        <v>26.7367838361472</v>
      </c>
      <c r="K22" s="48">
        <v>8.3215000000000003</v>
      </c>
      <c r="U22" t="s">
        <v>148</v>
      </c>
      <c r="V22" s="48">
        <v>0</v>
      </c>
      <c r="W22" s="48">
        <v>0</v>
      </c>
      <c r="X22" s="48">
        <v>0.2088772845953</v>
      </c>
      <c r="Y22" s="48">
        <v>0.10443864229765</v>
      </c>
      <c r="Z22" s="48">
        <v>5.2219321148825097E-2</v>
      </c>
      <c r="AA22" s="48">
        <v>0.15665796344647501</v>
      </c>
      <c r="AB22" s="48">
        <v>0.31331592689295001</v>
      </c>
      <c r="AC22" s="48">
        <v>0.36553524804177501</v>
      </c>
      <c r="AD22" s="48">
        <v>0.36553524804177501</v>
      </c>
    </row>
    <row r="23" spans="1:30" x14ac:dyDescent="0.25">
      <c r="A23" t="s">
        <v>149</v>
      </c>
      <c r="B23" s="48">
        <v>39.607121286290202</v>
      </c>
      <c r="C23" s="48">
        <v>21.430812676498299</v>
      </c>
      <c r="D23" s="48">
        <v>13.3654425045154</v>
      </c>
      <c r="E23" s="48">
        <v>11.7681845062093</v>
      </c>
      <c r="F23" s="48">
        <v>10.9994086339444</v>
      </c>
      <c r="G23" s="48">
        <v>25.769230769230798</v>
      </c>
      <c r="H23" s="48">
        <v>19.386834986474302</v>
      </c>
      <c r="I23" s="48">
        <v>18.826545143833702</v>
      </c>
      <c r="J23" s="48">
        <v>18.628331835878999</v>
      </c>
      <c r="K23" s="48">
        <v>33.132300000000001</v>
      </c>
      <c r="U23" t="s">
        <v>149</v>
      </c>
      <c r="V23" s="48">
        <v>0</v>
      </c>
      <c r="W23" s="48">
        <v>6.4650677789363904</v>
      </c>
      <c r="X23" s="48">
        <v>3.4932221063607898</v>
      </c>
      <c r="Y23" s="48">
        <v>4.7445255474452601</v>
      </c>
      <c r="Z23" s="48">
        <v>3.4932221063607898</v>
      </c>
      <c r="AA23" s="48">
        <v>11.626694473409801</v>
      </c>
      <c r="AB23" s="48">
        <v>6.2565172054223197</v>
      </c>
      <c r="AC23" s="48">
        <v>5.8394160583941597</v>
      </c>
      <c r="AD23" s="48">
        <v>6.4650677789363904</v>
      </c>
    </row>
    <row r="24" spans="1:30" x14ac:dyDescent="0.25">
      <c r="A24" t="s">
        <v>150</v>
      </c>
      <c r="B24" s="48">
        <v>22.097121010489001</v>
      </c>
      <c r="C24" s="48">
        <v>11.4980652294085</v>
      </c>
      <c r="D24" s="48">
        <v>8.8002186389723995</v>
      </c>
      <c r="E24" s="48">
        <v>8.5388994307400399</v>
      </c>
      <c r="F24" s="48">
        <v>9.0051226745753592</v>
      </c>
      <c r="G24" s="48">
        <v>26.669112252384402</v>
      </c>
      <c r="H24" s="48">
        <v>26.449682005237602</v>
      </c>
      <c r="I24" s="48">
        <v>18.977827884254001</v>
      </c>
      <c r="J24" s="48">
        <v>21.237954040029699</v>
      </c>
      <c r="K24" s="48">
        <v>6.6806999999999999</v>
      </c>
      <c r="U24" t="s">
        <v>150</v>
      </c>
      <c r="V24" s="48">
        <v>0</v>
      </c>
      <c r="W24" s="48">
        <v>0.156494522691706</v>
      </c>
      <c r="X24" s="48">
        <v>0.104329681794471</v>
      </c>
      <c r="Y24" s="48">
        <v>0.104329681794471</v>
      </c>
      <c r="Z24" s="48">
        <v>0.156494522691706</v>
      </c>
      <c r="AA24" s="48">
        <v>13.1455399061033</v>
      </c>
      <c r="AB24" s="48">
        <v>14.2931664058425</v>
      </c>
      <c r="AC24" s="48">
        <v>9.5983307250912908</v>
      </c>
      <c r="AD24" s="48">
        <v>10.0156494522692</v>
      </c>
    </row>
    <row r="25" spans="1:30" x14ac:dyDescent="0.25">
      <c r="B25" s="48"/>
      <c r="C25" s="48"/>
      <c r="D25" s="48"/>
      <c r="E25" s="48"/>
      <c r="F25" s="48"/>
      <c r="G25" s="48"/>
      <c r="H25" s="48"/>
      <c r="I25" s="48"/>
      <c r="J25" s="48"/>
      <c r="K25" s="48"/>
      <c r="U25" s="1" t="s">
        <v>4</v>
      </c>
      <c r="V25" s="49">
        <f>AVERAGE(V17:V24)</f>
        <v>0</v>
      </c>
      <c r="W25" s="50">
        <f t="shared" ref="W25:AD25" si="1">AVERAGE(W17:W24)</f>
        <v>1.898989971264414</v>
      </c>
      <c r="X25" s="50">
        <f t="shared" si="1"/>
        <v>1.3838480604074896</v>
      </c>
      <c r="Y25" s="50">
        <f t="shared" si="1"/>
        <v>1.6447064998523631</v>
      </c>
      <c r="Z25" s="50">
        <f t="shared" si="1"/>
        <v>1.338104981267187</v>
      </c>
      <c r="AA25" s="50">
        <f t="shared" si="1"/>
        <v>4.5720121026357861</v>
      </c>
      <c r="AB25" s="50">
        <f t="shared" si="1"/>
        <v>3.7960012617059204</v>
      </c>
      <c r="AC25" s="50">
        <f t="shared" si="1"/>
        <v>3.3071363210915132</v>
      </c>
      <c r="AD25" s="51">
        <f t="shared" si="1"/>
        <v>3.678868606883122</v>
      </c>
    </row>
    <row r="26" spans="1:30" x14ac:dyDescent="0.25">
      <c r="A26" s="1" t="s">
        <v>4</v>
      </c>
      <c r="B26" s="53">
        <f t="shared" ref="B26:K26" si="2">AVERAGE(B17:B25)</f>
        <v>27.95023334229743</v>
      </c>
      <c r="C26" s="49">
        <f t="shared" si="2"/>
        <v>14.155141396174027</v>
      </c>
      <c r="D26" s="53">
        <f t="shared" si="2"/>
        <v>9.6359906321025957</v>
      </c>
      <c r="E26" s="49">
        <f t="shared" si="2"/>
        <v>7.6925769974221696</v>
      </c>
      <c r="F26" s="53">
        <f t="shared" si="2"/>
        <v>7.3351917245612279</v>
      </c>
      <c r="G26" s="49">
        <f t="shared" si="2"/>
        <v>19.990152455766157</v>
      </c>
      <c r="H26" s="53">
        <f t="shared" si="2"/>
        <v>19.360972998760932</v>
      </c>
      <c r="I26" s="49">
        <f t="shared" si="2"/>
        <v>15.955727013224848</v>
      </c>
      <c r="J26" s="53">
        <f t="shared" si="2"/>
        <v>16.338744919247659</v>
      </c>
      <c r="K26" s="53">
        <f t="shared" si="2"/>
        <v>15.5565125</v>
      </c>
    </row>
    <row r="28" spans="1:30" x14ac:dyDescent="0.25">
      <c r="A28" s="45"/>
      <c r="B28" s="118" t="s">
        <v>151</v>
      </c>
      <c r="C28" s="119"/>
      <c r="D28" s="119"/>
      <c r="E28" s="119"/>
      <c r="F28" s="119"/>
      <c r="G28" s="119"/>
      <c r="H28" s="119"/>
      <c r="I28" s="119"/>
      <c r="J28" s="120"/>
      <c r="V28" s="118" t="s">
        <v>142</v>
      </c>
      <c r="W28" s="119"/>
      <c r="X28" s="119"/>
      <c r="Y28" s="119"/>
      <c r="Z28" s="119"/>
      <c r="AA28" s="119"/>
      <c r="AB28" s="119"/>
      <c r="AC28" s="119"/>
      <c r="AD28" s="120"/>
    </row>
    <row r="29" spans="1:30" ht="30" x14ac:dyDescent="0.25">
      <c r="B29" s="47" t="s">
        <v>143</v>
      </c>
      <c r="C29" s="47" t="s">
        <v>129</v>
      </c>
      <c r="D29" s="47" t="s">
        <v>131</v>
      </c>
      <c r="E29" s="47" t="s">
        <v>130</v>
      </c>
      <c r="F29" s="47" t="s">
        <v>132</v>
      </c>
      <c r="G29" s="47" t="s">
        <v>133</v>
      </c>
      <c r="H29" s="47" t="s">
        <v>135</v>
      </c>
      <c r="I29" s="47" t="s">
        <v>134</v>
      </c>
      <c r="J29" s="47" t="s">
        <v>136</v>
      </c>
      <c r="V29" s="47" t="s">
        <v>143</v>
      </c>
      <c r="W29" s="47" t="s">
        <v>129</v>
      </c>
      <c r="X29" s="47" t="s">
        <v>131</v>
      </c>
      <c r="Y29" s="47" t="s">
        <v>130</v>
      </c>
      <c r="Z29" s="47" t="s">
        <v>132</v>
      </c>
      <c r="AA29" s="47" t="s">
        <v>133</v>
      </c>
      <c r="AB29" s="47" t="s">
        <v>135</v>
      </c>
      <c r="AC29" s="47" t="s">
        <v>134</v>
      </c>
      <c r="AD29" s="47" t="s">
        <v>136</v>
      </c>
    </row>
    <row r="30" spans="1:30" x14ac:dyDescent="0.25">
      <c r="A30" t="s">
        <v>69</v>
      </c>
      <c r="B30" s="48">
        <v>11.407618796891123</v>
      </c>
      <c r="C30" s="48">
        <v>7.8247261345852896</v>
      </c>
      <c r="D30" s="48">
        <v>7.6682316118935798</v>
      </c>
      <c r="E30" s="48">
        <v>5.6338028169014098</v>
      </c>
      <c r="F30" s="48">
        <v>5.2686489306207598</v>
      </c>
      <c r="G30" s="48">
        <v>5.84246218049035</v>
      </c>
      <c r="H30" s="48">
        <v>5.5816379760041697</v>
      </c>
      <c r="I30" s="48">
        <v>4.5383411580594704</v>
      </c>
      <c r="J30" s="48">
        <v>3.9645279081898801</v>
      </c>
      <c r="U30" t="s">
        <v>69</v>
      </c>
      <c r="V30" s="48">
        <v>0</v>
      </c>
      <c r="W30" s="48">
        <v>0.33250207813798799</v>
      </c>
      <c r="X30" s="48">
        <v>0.41562759767248503</v>
      </c>
      <c r="Y30" s="48">
        <v>0.37406483790523698</v>
      </c>
      <c r="Z30" s="48">
        <v>0.83125519534497105</v>
      </c>
      <c r="AA30" s="48">
        <v>0.49875311720698301</v>
      </c>
      <c r="AB30" s="48">
        <v>0.37406483790523698</v>
      </c>
      <c r="AC30" s="48">
        <v>0.16625103906899399</v>
      </c>
      <c r="AD30" s="48">
        <v>8.3125519534497094E-2</v>
      </c>
    </row>
    <row r="31" spans="1:30" x14ac:dyDescent="0.25">
      <c r="A31" t="s">
        <v>144</v>
      </c>
      <c r="B31" s="48">
        <v>36.362824292247602</v>
      </c>
      <c r="C31" s="48">
        <v>16.0985841636078</v>
      </c>
      <c r="D31" s="48">
        <v>14.772132006286</v>
      </c>
      <c r="E31" s="48">
        <v>10.609243697479</v>
      </c>
      <c r="F31" s="48">
        <v>13.378803777544601</v>
      </c>
      <c r="G31" s="48">
        <v>22.752192982456101</v>
      </c>
      <c r="H31" s="48">
        <v>15.118196811434901</v>
      </c>
      <c r="I31" s="48">
        <v>11.449115044247799</v>
      </c>
      <c r="J31" s="48">
        <v>13.4668892598776</v>
      </c>
      <c r="U31" t="s">
        <v>144</v>
      </c>
      <c r="V31" s="48">
        <v>0</v>
      </c>
      <c r="W31" s="48">
        <v>1.99750312109863</v>
      </c>
      <c r="X31" s="48">
        <v>4.5776113191843502</v>
      </c>
      <c r="Y31" s="48">
        <v>2.4552642530170599</v>
      </c>
      <c r="Z31" s="48">
        <v>3.9117769454848101</v>
      </c>
      <c r="AA31" s="48">
        <v>10.5701206824802</v>
      </c>
      <c r="AB31" s="48">
        <v>8.2813150228880605</v>
      </c>
      <c r="AC31" s="48">
        <v>9.1136079900124791</v>
      </c>
      <c r="AD31" s="48">
        <v>8.44777361631294</v>
      </c>
    </row>
    <row r="32" spans="1:30" x14ac:dyDescent="0.25">
      <c r="A32" t="s">
        <v>145</v>
      </c>
      <c r="B32" s="48">
        <v>16.113898851784697</v>
      </c>
      <c r="C32" s="48">
        <v>8.5908852802514399</v>
      </c>
      <c r="D32" s="48">
        <v>3.7716081718177099</v>
      </c>
      <c r="E32" s="48">
        <v>2.4620220010476701</v>
      </c>
      <c r="F32" s="48">
        <v>1.7810371922472501</v>
      </c>
      <c r="G32" s="48">
        <v>5.2990556138510003</v>
      </c>
      <c r="H32" s="48">
        <v>0.83945435466946505</v>
      </c>
      <c r="I32" s="48">
        <v>1.6771488469601701</v>
      </c>
      <c r="J32" s="48">
        <v>1.1524358302776301</v>
      </c>
      <c r="U32" t="s">
        <v>145</v>
      </c>
      <c r="V32" s="48">
        <v>0</v>
      </c>
      <c r="W32" s="48">
        <v>1.66597251145356</v>
      </c>
      <c r="X32" s="48">
        <v>1.0412328196584799</v>
      </c>
      <c r="Y32" s="48">
        <v>0.83298625572678098</v>
      </c>
      <c r="Z32" s="48">
        <v>0.83298625572678098</v>
      </c>
      <c r="AA32" s="48">
        <v>3.3735943356934599</v>
      </c>
      <c r="AB32" s="48">
        <v>2.12411495210329</v>
      </c>
      <c r="AC32" s="48">
        <v>1.8325697625989199</v>
      </c>
      <c r="AD32" s="48">
        <v>1.49937526030821</v>
      </c>
    </row>
    <row r="33" spans="1:30" x14ac:dyDescent="0.25">
      <c r="A33" t="s">
        <v>146</v>
      </c>
      <c r="B33" s="48">
        <v>20.633563452906881</v>
      </c>
      <c r="C33" s="48">
        <v>10.3525461667599</v>
      </c>
      <c r="D33" s="48">
        <v>7.21821210438645</v>
      </c>
      <c r="E33" s="48">
        <v>3.4521158129175902</v>
      </c>
      <c r="F33" s="48">
        <v>3.8716814159292001</v>
      </c>
      <c r="G33" s="48">
        <v>11.032990805840999</v>
      </c>
      <c r="H33" s="48">
        <v>11.548696114954801</v>
      </c>
      <c r="I33" s="48">
        <v>6.7271756540309697</v>
      </c>
      <c r="J33" s="48">
        <v>5.8572949946751898</v>
      </c>
      <c r="U33" t="s">
        <v>146</v>
      </c>
      <c r="V33" s="48">
        <v>0</v>
      </c>
      <c r="W33" s="48">
        <v>10.977130977131001</v>
      </c>
      <c r="X33" s="48">
        <v>11.559251559251599</v>
      </c>
      <c r="Y33" s="48">
        <v>15.634095634095599</v>
      </c>
      <c r="Z33" s="48">
        <v>13.970893970894</v>
      </c>
      <c r="AA33" s="48">
        <v>3.4927234927234898</v>
      </c>
      <c r="AB33" s="48">
        <v>1.8295218295218301</v>
      </c>
      <c r="AC33" s="48">
        <v>1.1642411642411601</v>
      </c>
      <c r="AD33" s="48">
        <v>0.87318087318087301</v>
      </c>
    </row>
    <row r="34" spans="1:30" x14ac:dyDescent="0.25">
      <c r="A34" t="s">
        <v>147</v>
      </c>
      <c r="B34" s="48">
        <v>50.47380444495036</v>
      </c>
      <c r="C34" s="48">
        <v>41.874007411328797</v>
      </c>
      <c r="D34" s="48">
        <v>35.563751317175999</v>
      </c>
      <c r="E34" s="48">
        <v>32.592592592592602</v>
      </c>
      <c r="F34" s="48">
        <v>33.807266982622401</v>
      </c>
      <c r="G34" s="48">
        <v>36.569579288025899</v>
      </c>
      <c r="H34" s="48">
        <v>32.834224598930497</v>
      </c>
      <c r="I34" s="48">
        <v>21.739130434782599</v>
      </c>
      <c r="J34" s="48">
        <v>27.143637356635701</v>
      </c>
      <c r="U34" t="s">
        <v>147</v>
      </c>
      <c r="V34" s="48">
        <v>0</v>
      </c>
      <c r="W34" s="48">
        <v>0.33277870216306199</v>
      </c>
      <c r="X34" s="48">
        <v>0.49916805324459201</v>
      </c>
      <c r="Y34" s="48">
        <v>0.54076539101497501</v>
      </c>
      <c r="Z34" s="48">
        <v>0.70715474209650597</v>
      </c>
      <c r="AA34" s="48">
        <v>0.45757071547421002</v>
      </c>
      <c r="AB34" s="48">
        <v>0.37437603993344398</v>
      </c>
      <c r="AC34" s="48">
        <v>0.49916805324459201</v>
      </c>
      <c r="AD34" s="48">
        <v>0.62396006655573999</v>
      </c>
    </row>
    <row r="35" spans="1:30" x14ac:dyDescent="0.25">
      <c r="A35" t="s">
        <v>148</v>
      </c>
      <c r="B35" s="48">
        <v>49.776476604729474</v>
      </c>
      <c r="C35" s="48">
        <v>37.493472584856399</v>
      </c>
      <c r="D35" s="48">
        <v>33.647305075876503</v>
      </c>
      <c r="E35" s="48">
        <v>29.848405645582901</v>
      </c>
      <c r="F35" s="48">
        <v>28.369905956112898</v>
      </c>
      <c r="G35" s="48">
        <v>33.263598326359798</v>
      </c>
      <c r="H35" s="48">
        <v>24.567836563645901</v>
      </c>
      <c r="I35" s="48">
        <v>23.846960167714901</v>
      </c>
      <c r="J35" s="48">
        <v>23.322851153039799</v>
      </c>
      <c r="U35" t="s">
        <v>148</v>
      </c>
      <c r="V35" s="48">
        <v>0</v>
      </c>
      <c r="W35" s="48">
        <v>14.9104539775094</v>
      </c>
      <c r="X35" s="48">
        <v>13.9941690962099</v>
      </c>
      <c r="Y35" s="48">
        <v>12.4531445231154</v>
      </c>
      <c r="Z35" s="48">
        <v>11.6201582673886</v>
      </c>
      <c r="AA35" s="48">
        <v>7.0387338608913002</v>
      </c>
      <c r="AB35" s="48">
        <v>7.9133694294044199</v>
      </c>
      <c r="AC35" s="48">
        <v>9.2044981257809209</v>
      </c>
      <c r="AD35" s="48">
        <v>8.0799666805497701</v>
      </c>
    </row>
    <row r="36" spans="1:30" x14ac:dyDescent="0.25">
      <c r="A36" t="s">
        <v>149</v>
      </c>
      <c r="B36" s="48">
        <v>43.289066189103004</v>
      </c>
      <c r="C36" s="48">
        <v>31.159420289855099</v>
      </c>
      <c r="D36" s="48">
        <v>24.527282549972998</v>
      </c>
      <c r="E36" s="48">
        <v>21.072796934865899</v>
      </c>
      <c r="F36" s="48">
        <v>21.772015126958401</v>
      </c>
      <c r="G36" s="48">
        <v>30.914454277286101</v>
      </c>
      <c r="H36" s="48">
        <v>26.473859844271399</v>
      </c>
      <c r="I36" s="48">
        <v>21.594684385382099</v>
      </c>
      <c r="J36" s="48">
        <v>22.296544035674501</v>
      </c>
      <c r="U36" t="s">
        <v>149</v>
      </c>
      <c r="V36" s="48">
        <v>0</v>
      </c>
      <c r="W36" s="48">
        <v>9.3255620316403007</v>
      </c>
      <c r="X36" s="48">
        <v>12.073272273105699</v>
      </c>
      <c r="Y36" s="48">
        <v>12.323064113239001</v>
      </c>
      <c r="Z36" s="48">
        <v>12.5312239800167</v>
      </c>
      <c r="AA36" s="48">
        <v>9.2422980849292298</v>
      </c>
      <c r="AB36" s="48">
        <v>9.0341382181515399</v>
      </c>
      <c r="AC36" s="48">
        <v>9.8251457119067407</v>
      </c>
      <c r="AD36" s="48">
        <v>8.90924229808493</v>
      </c>
    </row>
    <row r="37" spans="1:30" x14ac:dyDescent="0.25">
      <c r="A37" t="s">
        <v>150</v>
      </c>
      <c r="B37" s="48">
        <v>24.399574369025569</v>
      </c>
      <c r="C37" s="48">
        <v>18.965517241379299</v>
      </c>
      <c r="D37" s="48">
        <v>15.352480417754601</v>
      </c>
      <c r="E37" s="48">
        <v>8.6161879895561402</v>
      </c>
      <c r="F37" s="48">
        <v>9.5088819226750303</v>
      </c>
      <c r="G37" s="48">
        <v>13.993993993994</v>
      </c>
      <c r="H37" s="48">
        <v>11.7468046256847</v>
      </c>
      <c r="I37" s="48">
        <v>6.28967109059435</v>
      </c>
      <c r="J37" s="48">
        <v>8.6956521739130395</v>
      </c>
      <c r="U37" t="s">
        <v>150</v>
      </c>
      <c r="V37" s="48">
        <v>0</v>
      </c>
      <c r="W37" s="48">
        <v>0.49875311720698301</v>
      </c>
      <c r="X37" s="48">
        <v>1.1221945137157101</v>
      </c>
      <c r="Y37" s="48">
        <v>0.87281795511221905</v>
      </c>
      <c r="Z37" s="48">
        <v>0.78969243557772195</v>
      </c>
      <c r="AA37" s="48">
        <v>8.4788029925187001</v>
      </c>
      <c r="AB37" s="48">
        <v>6.6500415627597702</v>
      </c>
      <c r="AC37" s="48">
        <v>6.4422277639235199</v>
      </c>
      <c r="AD37" s="48">
        <v>4.9459684123025802</v>
      </c>
    </row>
    <row r="38" spans="1:30" x14ac:dyDescent="0.25">
      <c r="A38" s="1" t="s">
        <v>4</v>
      </c>
      <c r="B38" s="51">
        <f t="shared" ref="B38:J38" si="3">AVERAGE(B30:B37)</f>
        <v>31.557103375204839</v>
      </c>
      <c r="C38" s="51">
        <f t="shared" si="3"/>
        <v>21.544894909078003</v>
      </c>
      <c r="D38" s="51">
        <f t="shared" si="3"/>
        <v>17.815125406895479</v>
      </c>
      <c r="E38" s="51">
        <f t="shared" si="3"/>
        <v>14.285895936367902</v>
      </c>
      <c r="F38" s="51">
        <f t="shared" si="3"/>
        <v>14.719780163088819</v>
      </c>
      <c r="G38" s="51">
        <f t="shared" si="3"/>
        <v>19.958540933538032</v>
      </c>
      <c r="H38" s="51">
        <f t="shared" si="3"/>
        <v>16.088838861199477</v>
      </c>
      <c r="I38" s="51">
        <f t="shared" si="3"/>
        <v>12.232778347721544</v>
      </c>
      <c r="J38" s="51">
        <f t="shared" si="3"/>
        <v>13.237479089035418</v>
      </c>
      <c r="U38" s="1" t="s">
        <v>4</v>
      </c>
      <c r="V38" s="49">
        <f>AVERAGE(V30:V37)</f>
        <v>0</v>
      </c>
      <c r="W38" s="50">
        <f t="shared" ref="W38:AD38" si="4">AVERAGE(W30:W37)</f>
        <v>5.0050820645426155</v>
      </c>
      <c r="X38" s="50">
        <f t="shared" si="4"/>
        <v>5.6603159040053521</v>
      </c>
      <c r="Y38" s="50">
        <f t="shared" si="4"/>
        <v>5.6857753704032836</v>
      </c>
      <c r="Z38" s="50">
        <f t="shared" si="4"/>
        <v>5.6493927240662609</v>
      </c>
      <c r="AA38" s="50">
        <f t="shared" si="4"/>
        <v>5.3940746602396965</v>
      </c>
      <c r="AB38" s="50">
        <f t="shared" si="4"/>
        <v>4.5726177365834486</v>
      </c>
      <c r="AC38" s="50">
        <f t="shared" si="4"/>
        <v>4.780963701347166</v>
      </c>
      <c r="AD38" s="51">
        <f t="shared" si="4"/>
        <v>4.1828240908536927</v>
      </c>
    </row>
    <row r="40" spans="1:30" x14ac:dyDescent="0.25">
      <c r="A40" s="45"/>
      <c r="B40" s="118" t="s">
        <v>142</v>
      </c>
      <c r="C40" s="119"/>
      <c r="D40" s="119"/>
      <c r="E40" s="119"/>
      <c r="F40" s="119"/>
      <c r="G40" s="119"/>
      <c r="H40" s="119"/>
      <c r="I40" s="119"/>
      <c r="J40" s="120"/>
      <c r="M40" s="122" t="s">
        <v>160</v>
      </c>
      <c r="N40" s="123"/>
      <c r="O40" s="123"/>
      <c r="P40" s="123"/>
      <c r="Q40" s="123"/>
      <c r="R40" s="123"/>
      <c r="S40" s="123"/>
      <c r="T40" s="124"/>
    </row>
    <row r="41" spans="1:30" ht="30" x14ac:dyDescent="0.25">
      <c r="B41" s="47" t="s">
        <v>143</v>
      </c>
      <c r="C41" s="47" t="s">
        <v>129</v>
      </c>
      <c r="D41" s="47" t="s">
        <v>131</v>
      </c>
      <c r="E41" s="47" t="s">
        <v>130</v>
      </c>
      <c r="F41" s="47" t="s">
        <v>132</v>
      </c>
      <c r="G41" s="47" t="s">
        <v>133</v>
      </c>
      <c r="H41" s="47" t="s">
        <v>135</v>
      </c>
      <c r="I41" s="47" t="s">
        <v>134</v>
      </c>
      <c r="J41" s="47" t="s">
        <v>136</v>
      </c>
      <c r="M41" s="64" t="s">
        <v>159</v>
      </c>
      <c r="N41" s="64" t="s">
        <v>152</v>
      </c>
      <c r="O41" s="64" t="s">
        <v>153</v>
      </c>
      <c r="P41" s="64" t="s">
        <v>154</v>
      </c>
      <c r="Q41" s="64" t="s">
        <v>155</v>
      </c>
      <c r="R41" s="64" t="s">
        <v>156</v>
      </c>
      <c r="S41" s="64" t="s">
        <v>157</v>
      </c>
      <c r="T41" s="64" t="s">
        <v>158</v>
      </c>
    </row>
    <row r="42" spans="1:30" x14ac:dyDescent="0.25">
      <c r="A42" t="s">
        <v>69</v>
      </c>
      <c r="B42" s="48">
        <v>11.77608310187316</v>
      </c>
      <c r="C42" s="48">
        <v>6.3359733222175896</v>
      </c>
      <c r="D42" s="48">
        <v>6.4718162839248397</v>
      </c>
      <c r="E42" s="48">
        <v>5.2565707133917403</v>
      </c>
      <c r="F42" s="48">
        <v>4.9015500628403901</v>
      </c>
      <c r="G42" s="48">
        <v>1.62771285475793</v>
      </c>
      <c r="H42" s="48">
        <v>0.70951585976627696</v>
      </c>
      <c r="I42" s="48">
        <v>1.54038301415487</v>
      </c>
      <c r="J42" s="48">
        <v>0.87354409317803705</v>
      </c>
      <c r="L42" s="1" t="s">
        <v>159</v>
      </c>
      <c r="M42" s="62">
        <v>0.85398465746955599</v>
      </c>
      <c r="N42" s="63">
        <v>5.9771309771309801E-3</v>
      </c>
      <c r="O42" s="63">
        <v>0</v>
      </c>
      <c r="P42" s="63">
        <v>5.4117398648648597E-2</v>
      </c>
      <c r="Q42" s="63">
        <v>2.95113732610537E-2</v>
      </c>
      <c r="R42" s="63">
        <v>2.22637910798122E-2</v>
      </c>
      <c r="S42" s="63">
        <v>1.20562514744018E-2</v>
      </c>
      <c r="T42" s="63">
        <v>2.2089397089397101E-2</v>
      </c>
    </row>
    <row r="43" spans="1:30" x14ac:dyDescent="0.25">
      <c r="A43" t="s">
        <v>144</v>
      </c>
      <c r="B43" s="48">
        <v>42.12111984807909</v>
      </c>
      <c r="C43" s="48">
        <v>22.410865874363299</v>
      </c>
      <c r="D43" s="48">
        <v>11.6339869281046</v>
      </c>
      <c r="E43" s="48">
        <v>12.872975277067299</v>
      </c>
      <c r="F43" s="48">
        <v>11.991341991342001</v>
      </c>
      <c r="G43" s="48">
        <v>19.562179785747599</v>
      </c>
      <c r="H43" s="48">
        <v>13.871260199456</v>
      </c>
      <c r="I43" s="48">
        <v>11.2385321100917</v>
      </c>
      <c r="J43" s="48">
        <v>10.626702997275199</v>
      </c>
      <c r="L43" s="1" t="s">
        <v>152</v>
      </c>
      <c r="M43" s="63">
        <v>0</v>
      </c>
      <c r="N43" s="62">
        <v>0.74442940254812295</v>
      </c>
      <c r="O43" s="63">
        <v>0</v>
      </c>
      <c r="P43" s="63">
        <v>2.11151334507284E-2</v>
      </c>
      <c r="Q43" s="63">
        <v>7.8517294680328503E-2</v>
      </c>
      <c r="R43" s="63">
        <v>8.9741689683642295E-2</v>
      </c>
      <c r="S43" s="63">
        <v>3.7295832229578503E-2</v>
      </c>
      <c r="T43" s="63">
        <v>2.8900647407599501E-2</v>
      </c>
    </row>
    <row r="44" spans="1:30" x14ac:dyDescent="0.25">
      <c r="A44" t="s">
        <v>145</v>
      </c>
      <c r="B44" s="48">
        <v>15.923163857195981</v>
      </c>
      <c r="C44" s="48">
        <v>7.0398642917726901</v>
      </c>
      <c r="D44" s="48">
        <v>2.7379949452401</v>
      </c>
      <c r="E44" s="48">
        <v>2.39395212095758</v>
      </c>
      <c r="F44" s="48">
        <v>1.9781144781144799</v>
      </c>
      <c r="G44" s="48">
        <v>1.2903225806451599</v>
      </c>
      <c r="H44" s="48">
        <v>1.23404255319149</v>
      </c>
      <c r="I44" s="48">
        <v>1.06067034365719</v>
      </c>
      <c r="J44" s="48">
        <v>0.76077768385460698</v>
      </c>
      <c r="L44" s="1" t="s">
        <v>153</v>
      </c>
      <c r="M44" s="63">
        <v>0</v>
      </c>
      <c r="N44" s="63">
        <v>0</v>
      </c>
      <c r="O44" s="62">
        <v>0.89642248546200398</v>
      </c>
      <c r="P44" s="63">
        <v>4.8009179605808402E-2</v>
      </c>
      <c r="Q44" s="63">
        <v>1.45347842877634E-2</v>
      </c>
      <c r="R44" s="63">
        <v>0</v>
      </c>
      <c r="S44" s="63">
        <v>3.3597906446393502E-2</v>
      </c>
      <c r="T44" s="63">
        <v>7.4356441980307202E-3</v>
      </c>
    </row>
    <row r="45" spans="1:30" x14ac:dyDescent="0.25">
      <c r="A45" t="s">
        <v>146</v>
      </c>
      <c r="B45" s="48">
        <v>29.444632147906361</v>
      </c>
      <c r="C45" s="48">
        <v>23.364485981308398</v>
      </c>
      <c r="D45" s="48">
        <v>20.094339622641499</v>
      </c>
      <c r="E45" s="48">
        <v>7.1921182266009902</v>
      </c>
      <c r="F45" s="48">
        <v>4.0540540540540499</v>
      </c>
      <c r="G45" s="48">
        <v>18.836206896551701</v>
      </c>
      <c r="H45" s="48">
        <v>11.5254237288136</v>
      </c>
      <c r="I45" s="48">
        <v>10.3912494741271</v>
      </c>
      <c r="J45" s="48">
        <v>7.6310272536687602</v>
      </c>
      <c r="L45" s="1" t="s">
        <v>154</v>
      </c>
      <c r="M45" s="63">
        <v>0</v>
      </c>
      <c r="N45" s="63">
        <v>2.7904832819203602E-2</v>
      </c>
      <c r="O45" s="63">
        <v>5.2521008403361299E-4</v>
      </c>
      <c r="P45" s="62">
        <v>0.72811277128178498</v>
      </c>
      <c r="Q45" s="63">
        <v>8.9772040047189597E-2</v>
      </c>
      <c r="R45" s="63">
        <v>1.5340909090909099E-2</v>
      </c>
      <c r="S45" s="63">
        <v>1.41056210375941E-2</v>
      </c>
      <c r="T45" s="63">
        <v>0.124238615639285</v>
      </c>
    </row>
    <row r="46" spans="1:30" x14ac:dyDescent="0.25">
      <c r="A46" t="s">
        <v>147</v>
      </c>
      <c r="B46" s="48">
        <v>59.742221106071902</v>
      </c>
      <c r="C46" s="48">
        <v>40.083507306889402</v>
      </c>
      <c r="D46" s="48">
        <v>38.638262322472897</v>
      </c>
      <c r="E46" s="48">
        <v>32.999164578111902</v>
      </c>
      <c r="F46" s="48">
        <v>33.263510682865501</v>
      </c>
      <c r="G46" s="48">
        <v>25.500834724540901</v>
      </c>
      <c r="H46" s="48">
        <v>17.460317460317501</v>
      </c>
      <c r="I46" s="48">
        <v>15.050167224080299</v>
      </c>
      <c r="J46" s="48">
        <v>12.5156969443282</v>
      </c>
      <c r="L46" s="1" t="s">
        <v>155</v>
      </c>
      <c r="M46" s="63">
        <v>0</v>
      </c>
      <c r="N46" s="63">
        <v>3.5364538122487502E-3</v>
      </c>
      <c r="O46" s="63">
        <v>0</v>
      </c>
      <c r="P46" s="63">
        <v>2.5544806833217699E-2</v>
      </c>
      <c r="Q46" s="62">
        <v>0.76830322318555999</v>
      </c>
      <c r="R46" s="63">
        <v>2.7674536857445399E-2</v>
      </c>
      <c r="S46" s="63">
        <v>0.121058699086964</v>
      </c>
      <c r="T46" s="63">
        <v>5.38822802245634E-2</v>
      </c>
    </row>
    <row r="47" spans="1:30" x14ac:dyDescent="0.25">
      <c r="A47" t="s">
        <v>148</v>
      </c>
      <c r="B47" s="48">
        <v>46.360962763635655</v>
      </c>
      <c r="C47" s="48">
        <v>29.011741682974598</v>
      </c>
      <c r="D47" s="48">
        <v>24.261501210653801</v>
      </c>
      <c r="E47" s="48">
        <v>19.763033175355499</v>
      </c>
      <c r="F47" s="48">
        <v>19.256120527307001</v>
      </c>
      <c r="G47" s="48">
        <v>26.263982102908301</v>
      </c>
      <c r="H47" s="48">
        <v>14.8081264108352</v>
      </c>
      <c r="I47" s="48">
        <v>8.3065626434144093</v>
      </c>
      <c r="J47" s="48">
        <v>9.9682827367467208</v>
      </c>
      <c r="L47" s="1" t="s">
        <v>156</v>
      </c>
      <c r="M47" s="63">
        <v>0</v>
      </c>
      <c r="N47" s="63">
        <v>0</v>
      </c>
      <c r="O47" s="63">
        <v>2.9761904761904799E-3</v>
      </c>
      <c r="P47" s="63">
        <v>4.04585724353166E-3</v>
      </c>
      <c r="Q47" s="63">
        <v>5.9469869424720696E-3</v>
      </c>
      <c r="R47" s="62">
        <v>0.83213947560075296</v>
      </c>
      <c r="S47" s="63">
        <v>0.15409867789772999</v>
      </c>
      <c r="T47" s="63">
        <v>7.9281183932346699E-4</v>
      </c>
    </row>
    <row r="48" spans="1:30" x14ac:dyDescent="0.25">
      <c r="A48" t="s">
        <v>149</v>
      </c>
      <c r="B48" s="48">
        <v>48.554674829177301</v>
      </c>
      <c r="C48" s="48">
        <v>35.569852941176499</v>
      </c>
      <c r="D48" s="48">
        <v>25.223950966525202</v>
      </c>
      <c r="E48" s="48">
        <v>22.359657469077099</v>
      </c>
      <c r="F48" s="48">
        <v>22.952380952380999</v>
      </c>
      <c r="G48" s="48">
        <v>30.9633027522936</v>
      </c>
      <c r="H48" s="48">
        <v>24.084249084249102</v>
      </c>
      <c r="I48" s="48">
        <v>22.685185185185201</v>
      </c>
      <c r="J48" s="48">
        <v>22.405121170553301</v>
      </c>
      <c r="L48" s="1" t="s">
        <v>157</v>
      </c>
      <c r="M48" s="63">
        <v>0</v>
      </c>
      <c r="N48" s="63">
        <v>2.94117647058824E-3</v>
      </c>
      <c r="O48" s="63">
        <v>5.2363623592470102E-3</v>
      </c>
      <c r="P48" s="63">
        <v>1.9094644750795298E-2</v>
      </c>
      <c r="Q48" s="63">
        <v>9.4002257966665601E-2</v>
      </c>
      <c r="R48" s="63">
        <v>5.61639498173295E-2</v>
      </c>
      <c r="S48" s="62">
        <v>0.78871031766697797</v>
      </c>
      <c r="T48" s="63">
        <v>3.3851290968396702E-2</v>
      </c>
    </row>
    <row r="49" spans="1:20" x14ac:dyDescent="0.25">
      <c r="A49" t="s">
        <v>150</v>
      </c>
      <c r="B49" s="48">
        <v>35.976756223565502</v>
      </c>
      <c r="C49" s="48">
        <v>28.4162139573757</v>
      </c>
      <c r="D49" s="48">
        <v>27.670311185870499</v>
      </c>
      <c r="E49" s="48">
        <v>23.7935375577004</v>
      </c>
      <c r="F49" s="48">
        <v>23.983228511530399</v>
      </c>
      <c r="G49" s="48">
        <v>15.5850091407678</v>
      </c>
      <c r="H49" s="48">
        <v>15.3434433541481</v>
      </c>
      <c r="I49" s="48">
        <v>10.720640569395</v>
      </c>
      <c r="J49" s="48">
        <v>11.9860017497813</v>
      </c>
      <c r="L49" s="1" t="s">
        <v>158</v>
      </c>
      <c r="M49" s="63">
        <v>0</v>
      </c>
      <c r="N49" s="63">
        <v>1.9693529516746299E-3</v>
      </c>
      <c r="O49" s="63">
        <v>1.0003402982701901E-2</v>
      </c>
      <c r="P49" s="63">
        <v>4.44008419345732E-2</v>
      </c>
      <c r="Q49" s="63">
        <v>0.19412830699724601</v>
      </c>
      <c r="R49" s="63">
        <v>3.9390756302520999E-3</v>
      </c>
      <c r="S49" s="63">
        <v>4.86162896339246E-2</v>
      </c>
      <c r="T49" s="62">
        <v>0.69694272986962802</v>
      </c>
    </row>
    <row r="50" spans="1:20" x14ac:dyDescent="0.25">
      <c r="A50" s="1" t="s">
        <v>4</v>
      </c>
      <c r="B50" s="51">
        <f>AVERAGE(B42:B49)</f>
        <v>36.237451734688122</v>
      </c>
      <c r="C50" s="51">
        <f t="shared" ref="C50:J50" si="5">AVERAGE(C42:C49)</f>
        <v>24.02906316975977</v>
      </c>
      <c r="D50" s="51">
        <f t="shared" si="5"/>
        <v>19.591520433179181</v>
      </c>
      <c r="E50" s="51">
        <f t="shared" si="5"/>
        <v>15.828876139782814</v>
      </c>
      <c r="F50" s="51">
        <f t="shared" si="5"/>
        <v>15.297537657554354</v>
      </c>
      <c r="G50" s="51">
        <f t="shared" si="5"/>
        <v>17.453693854776624</v>
      </c>
      <c r="H50" s="51">
        <f t="shared" si="5"/>
        <v>12.379547331347158</v>
      </c>
      <c r="I50" s="51">
        <f t="shared" si="5"/>
        <v>10.124173820513221</v>
      </c>
      <c r="J50" s="51">
        <f t="shared" si="5"/>
        <v>9.5958943286732659</v>
      </c>
      <c r="O50" s="121"/>
      <c r="P50" s="121"/>
      <c r="Q50" s="121"/>
      <c r="R50" s="121"/>
    </row>
  </sheetData>
  <mergeCells count="9">
    <mergeCell ref="B40:J40"/>
    <mergeCell ref="M40:T40"/>
    <mergeCell ref="O50:R50"/>
    <mergeCell ref="V2:AD2"/>
    <mergeCell ref="V15:AD15"/>
    <mergeCell ref="V28:AD28"/>
    <mergeCell ref="B2:D2"/>
    <mergeCell ref="B15:J15"/>
    <mergeCell ref="B28:J28"/>
  </mergeCells>
  <conditionalFormatting sqref="M42:T49">
    <cfRule type="colorScale" priority="1">
      <colorScale>
        <cfvo type="num" val="0"/>
        <cfvo type="num" val="1"/>
        <color theme="0"/>
        <color theme="1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H51"/>
  <sheetViews>
    <sheetView zoomScale="70" zoomScaleNormal="70" workbookViewId="0">
      <selection activeCell="B27" sqref="B27"/>
    </sheetView>
  </sheetViews>
  <sheetFormatPr defaultRowHeight="15" x14ac:dyDescent="0.25"/>
  <cols>
    <col min="1" max="1" width="8.7109375" customWidth="1"/>
    <col min="2" max="2" width="9.7109375" customWidth="1"/>
    <col min="16" max="16" width="9.140625" customWidth="1"/>
    <col min="23" max="23" width="9.140625" customWidth="1"/>
  </cols>
  <sheetData>
    <row r="2" spans="1:34" x14ac:dyDescent="0.25">
      <c r="B2" s="118" t="s">
        <v>137</v>
      </c>
      <c r="C2" s="119"/>
      <c r="D2" s="120"/>
      <c r="E2" s="59"/>
      <c r="F2" s="52"/>
      <c r="G2" s="52"/>
      <c r="H2" s="52"/>
      <c r="I2" s="52"/>
      <c r="J2" s="52"/>
      <c r="K2" s="52"/>
      <c r="L2" s="52"/>
      <c r="M2" s="52"/>
      <c r="N2" s="52"/>
      <c r="Z2" s="118" t="s">
        <v>141</v>
      </c>
      <c r="AA2" s="119"/>
      <c r="AB2" s="119"/>
      <c r="AC2" s="119"/>
      <c r="AD2" s="119"/>
      <c r="AE2" s="119"/>
      <c r="AF2" s="119"/>
      <c r="AG2" s="119"/>
      <c r="AH2" s="120"/>
    </row>
    <row r="3" spans="1:34" ht="32.25" customHeight="1" x14ac:dyDescent="0.25">
      <c r="B3" s="47" t="s">
        <v>139</v>
      </c>
      <c r="C3" s="47" t="s">
        <v>140</v>
      </c>
      <c r="D3" s="47" t="s">
        <v>138</v>
      </c>
      <c r="X3" s="6"/>
      <c r="Y3" s="47"/>
      <c r="Z3" s="47" t="s">
        <v>143</v>
      </c>
      <c r="AA3" s="47" t="s">
        <v>129</v>
      </c>
      <c r="AB3" s="47" t="s">
        <v>131</v>
      </c>
      <c r="AC3" s="47" t="s">
        <v>130</v>
      </c>
      <c r="AD3" s="47" t="s">
        <v>132</v>
      </c>
      <c r="AE3" s="47" t="s">
        <v>133</v>
      </c>
      <c r="AF3" s="47" t="s">
        <v>135</v>
      </c>
      <c r="AG3" s="47" t="s">
        <v>134</v>
      </c>
      <c r="AH3" s="47" t="s">
        <v>136</v>
      </c>
    </row>
    <row r="4" spans="1:34" x14ac:dyDescent="0.25">
      <c r="A4" t="s">
        <v>69</v>
      </c>
      <c r="B4" s="48">
        <v>18.395700000000001</v>
      </c>
      <c r="C4" s="48">
        <v>20.267399999999999</v>
      </c>
      <c r="D4" s="48">
        <v>0</v>
      </c>
      <c r="X4" s="6"/>
      <c r="Y4" t="s">
        <v>69</v>
      </c>
      <c r="Z4" s="48">
        <v>0</v>
      </c>
      <c r="AA4" s="48">
        <v>5.2452137424600101E-2</v>
      </c>
      <c r="AB4" s="48">
        <v>18.463152373459199</v>
      </c>
      <c r="AC4" s="48">
        <v>0</v>
      </c>
      <c r="AD4" s="48">
        <v>7.3432992394440104</v>
      </c>
      <c r="AE4" s="48">
        <v>4.1174927878311003</v>
      </c>
      <c r="AF4" s="48">
        <v>4.9305009179124104</v>
      </c>
      <c r="AG4" s="48">
        <v>3.2782585890374998</v>
      </c>
      <c r="AH4" s="48">
        <v>3.7241017571466002</v>
      </c>
    </row>
    <row r="5" spans="1:34" x14ac:dyDescent="0.25">
      <c r="A5" t="s">
        <v>144</v>
      </c>
      <c r="B5" s="48">
        <v>5.9569999999999999</v>
      </c>
      <c r="C5" s="48">
        <v>9.0940999999999992</v>
      </c>
      <c r="D5" s="48">
        <v>0</v>
      </c>
      <c r="X5" s="6"/>
      <c r="Y5" t="s">
        <v>144</v>
      </c>
      <c r="Z5" s="48">
        <v>0</v>
      </c>
      <c r="AA5" s="48">
        <v>1.90341910468805</v>
      </c>
      <c r="AB5" s="48">
        <v>7.4374339090588597</v>
      </c>
      <c r="AC5" s="48">
        <v>0.387733521325344</v>
      </c>
      <c r="AD5" s="48">
        <v>11.2090236164963</v>
      </c>
      <c r="AE5" s="48">
        <v>9.55234402537892</v>
      </c>
      <c r="AF5" s="48">
        <v>7.6841734226295397</v>
      </c>
      <c r="AG5" s="48">
        <v>8.2129009517095497</v>
      </c>
      <c r="AH5" s="48">
        <v>10.6802960874163</v>
      </c>
    </row>
    <row r="6" spans="1:34" x14ac:dyDescent="0.25">
      <c r="A6" t="s">
        <v>145</v>
      </c>
      <c r="B6" s="48">
        <v>21.6571</v>
      </c>
      <c r="C6" s="48">
        <v>9.8322000000000003</v>
      </c>
      <c r="D6" s="48">
        <v>0</v>
      </c>
      <c r="X6" s="6"/>
      <c r="Y6" t="s">
        <v>145</v>
      </c>
      <c r="Z6" s="48">
        <v>0</v>
      </c>
      <c r="AA6" s="48">
        <v>1.7304667016255899</v>
      </c>
      <c r="AB6" s="48">
        <v>1.10120608285265</v>
      </c>
      <c r="AC6" s="48">
        <v>0.235972732039853</v>
      </c>
      <c r="AD6" s="48">
        <v>1.5207131620346099</v>
      </c>
      <c r="AE6" s="48">
        <v>4.8505506030414303</v>
      </c>
      <c r="AF6" s="48">
        <v>2.4383848977451499</v>
      </c>
      <c r="AG6" s="48">
        <v>1.4420555846879901</v>
      </c>
      <c r="AH6" s="48">
        <v>1.1274252753015199</v>
      </c>
    </row>
    <row r="7" spans="1:34" x14ac:dyDescent="0.25">
      <c r="A7" t="s">
        <v>146</v>
      </c>
      <c r="B7" s="48">
        <v>3.8472</v>
      </c>
      <c r="C7" s="48">
        <v>12.640700000000001</v>
      </c>
      <c r="D7" s="48">
        <v>0</v>
      </c>
      <c r="X7" s="6"/>
      <c r="Y7" t="s">
        <v>146</v>
      </c>
      <c r="Z7" s="48">
        <v>0</v>
      </c>
      <c r="AA7" s="48">
        <v>12.038733315885899</v>
      </c>
      <c r="AB7" s="48">
        <v>8.7149960743260895</v>
      </c>
      <c r="AC7" s="48">
        <v>6.7521591206490399</v>
      </c>
      <c r="AD7" s="48">
        <v>12.038733315885899</v>
      </c>
      <c r="AE7" s="48">
        <v>3.87333158858937</v>
      </c>
      <c r="AF7" s="48">
        <v>3.2452237634127199</v>
      </c>
      <c r="AG7" s="48">
        <v>2.8003140539125901</v>
      </c>
      <c r="AH7" s="48">
        <v>2.9049986914420298</v>
      </c>
    </row>
    <row r="8" spans="1:34" x14ac:dyDescent="0.25">
      <c r="A8" t="s">
        <v>147</v>
      </c>
      <c r="B8" s="48">
        <v>10.913399999999999</v>
      </c>
      <c r="C8" s="48">
        <v>14.525</v>
      </c>
      <c r="D8" s="48">
        <v>0</v>
      </c>
      <c r="X8" s="6"/>
      <c r="Y8" t="s">
        <v>147</v>
      </c>
      <c r="Z8" s="48">
        <v>0</v>
      </c>
      <c r="AA8" s="48">
        <v>5.5482857890604604</v>
      </c>
      <c r="AB8" s="48">
        <v>2.3554043444124599</v>
      </c>
      <c r="AC8" s="48">
        <v>2.8264852132949501</v>
      </c>
      <c r="AD8" s="48">
        <v>1.9890081130594099</v>
      </c>
      <c r="AE8" s="48">
        <v>22.06228735933</v>
      </c>
      <c r="AF8" s="48">
        <v>21.3818372153886</v>
      </c>
      <c r="AG8" s="48">
        <v>23.135304894006801</v>
      </c>
      <c r="AH8" s="48">
        <v>18.738550117770199</v>
      </c>
    </row>
    <row r="9" spans="1:34" x14ac:dyDescent="0.25">
      <c r="A9" t="s">
        <v>148</v>
      </c>
      <c r="B9" s="48">
        <v>19.613</v>
      </c>
      <c r="C9" s="48">
        <v>16.8933</v>
      </c>
      <c r="D9" s="48">
        <v>2.0396999999999998</v>
      </c>
      <c r="X9" s="6"/>
      <c r="Y9" t="s">
        <v>148</v>
      </c>
      <c r="Z9" s="48">
        <v>0</v>
      </c>
      <c r="AA9" s="48">
        <v>0.130753138075314</v>
      </c>
      <c r="AB9" s="48">
        <v>0.339958158995816</v>
      </c>
      <c r="AC9" s="48">
        <v>0</v>
      </c>
      <c r="AD9" s="48">
        <v>0.67991631799163199</v>
      </c>
      <c r="AE9" s="48">
        <v>0.52301255230125498</v>
      </c>
      <c r="AF9" s="48">
        <v>2.4058577405857702</v>
      </c>
      <c r="AG9" s="48">
        <v>4.8640167364016698</v>
      </c>
      <c r="AH9" s="48">
        <v>5.3608786610878703</v>
      </c>
    </row>
    <row r="10" spans="1:34" x14ac:dyDescent="0.25">
      <c r="A10" t="s">
        <v>149</v>
      </c>
      <c r="B10" s="48">
        <v>18.941600000000001</v>
      </c>
      <c r="C10" s="48">
        <v>19.7013</v>
      </c>
      <c r="D10" s="48">
        <v>0.78595999999999999</v>
      </c>
      <c r="X10" s="6"/>
      <c r="Y10" t="s">
        <v>149</v>
      </c>
      <c r="Z10" s="48">
        <v>0</v>
      </c>
      <c r="AA10" s="48">
        <v>9.22190201729107</v>
      </c>
      <c r="AB10" s="48">
        <v>9.0385119203562994</v>
      </c>
      <c r="AC10" s="48">
        <v>5.1087241288970402</v>
      </c>
      <c r="AD10" s="48">
        <v>5.5017029080429696</v>
      </c>
      <c r="AE10" s="48">
        <v>18.155619596541801</v>
      </c>
      <c r="AF10" s="48">
        <v>12.86350537071</v>
      </c>
      <c r="AG10" s="48">
        <v>7.7809798270893404</v>
      </c>
      <c r="AH10" s="48">
        <v>12.182342153523701</v>
      </c>
    </row>
    <row r="11" spans="1:34" x14ac:dyDescent="0.25">
      <c r="A11" t="s">
        <v>150</v>
      </c>
      <c r="B11" s="48">
        <v>18.5748</v>
      </c>
      <c r="C11" s="48">
        <v>7.9644000000000004</v>
      </c>
      <c r="D11" s="48">
        <v>0</v>
      </c>
      <c r="X11" s="6"/>
      <c r="Y11" t="s">
        <v>150</v>
      </c>
      <c r="Z11" s="48">
        <v>0</v>
      </c>
      <c r="AA11" s="48">
        <v>2.56746135708672</v>
      </c>
      <c r="AB11" s="48">
        <v>1.38852501964894</v>
      </c>
      <c r="AC11" s="48">
        <v>13.1516898087503</v>
      </c>
      <c r="AD11" s="48">
        <v>3.0390358920618299</v>
      </c>
      <c r="AE11" s="48">
        <v>29.001833900969402</v>
      </c>
      <c r="AF11" s="48">
        <v>29.9449829709196</v>
      </c>
      <c r="AG11" s="48">
        <v>30.442756091171098</v>
      </c>
      <c r="AH11" s="48">
        <v>29.473408435944499</v>
      </c>
    </row>
    <row r="12" spans="1:34" x14ac:dyDescent="0.25">
      <c r="A12" t="s">
        <v>46</v>
      </c>
      <c r="B12" s="48">
        <v>12.746700000000001</v>
      </c>
      <c r="C12" s="48">
        <v>8.5333000000000006</v>
      </c>
      <c r="D12" s="48">
        <v>0</v>
      </c>
      <c r="Y12" s="1" t="s">
        <v>4</v>
      </c>
      <c r="Z12" s="49">
        <f>AVERAGE(Z4:Z11)</f>
        <v>0</v>
      </c>
      <c r="AA12" s="50">
        <f t="shared" ref="AA12:AH12" si="0">AVERAGE(AA4:AA11)</f>
        <v>4.1491841951422126</v>
      </c>
      <c r="AB12" s="50">
        <f t="shared" si="0"/>
        <v>6.1048984853887891</v>
      </c>
      <c r="AC12" s="50">
        <f t="shared" si="0"/>
        <v>3.5578455656195658</v>
      </c>
      <c r="AD12" s="50">
        <f t="shared" si="0"/>
        <v>5.4151790706270839</v>
      </c>
      <c r="AE12" s="50">
        <f t="shared" si="0"/>
        <v>11.517059051747909</v>
      </c>
      <c r="AF12" s="50">
        <f t="shared" si="0"/>
        <v>10.611808287412973</v>
      </c>
      <c r="AG12" s="50">
        <f t="shared" si="0"/>
        <v>10.244573341002067</v>
      </c>
      <c r="AH12" s="51">
        <f t="shared" si="0"/>
        <v>10.524000147454089</v>
      </c>
    </row>
    <row r="13" spans="1:34" x14ac:dyDescent="0.25">
      <c r="A13" s="1" t="s">
        <v>4</v>
      </c>
      <c r="B13" s="49">
        <f>AVERAGE(B4:B12)</f>
        <v>14.516277777777775</v>
      </c>
      <c r="C13" s="50">
        <f>AVERAGE(C4:C12)</f>
        <v>13.272411111111111</v>
      </c>
      <c r="D13" s="51">
        <f>AVERAGE(D4:D12)</f>
        <v>0.31396222222222225</v>
      </c>
    </row>
    <row r="15" spans="1:34" x14ac:dyDescent="0.25">
      <c r="B15" s="118" t="s">
        <v>141</v>
      </c>
      <c r="C15" s="119"/>
      <c r="D15" s="119"/>
      <c r="E15" s="119"/>
      <c r="F15" s="119"/>
      <c r="G15" s="119"/>
      <c r="H15" s="119"/>
      <c r="I15" s="119"/>
      <c r="J15" s="119"/>
      <c r="K15" s="119"/>
      <c r="L15" s="119"/>
      <c r="M15" s="119"/>
      <c r="N15" s="120"/>
      <c r="Z15" s="118" t="s">
        <v>151</v>
      </c>
      <c r="AA15" s="119"/>
      <c r="AB15" s="119"/>
      <c r="AC15" s="119"/>
      <c r="AD15" s="119"/>
      <c r="AE15" s="119"/>
      <c r="AF15" s="119"/>
      <c r="AG15" s="119"/>
      <c r="AH15" s="120"/>
    </row>
    <row r="16" spans="1:34" s="47" customFormat="1" ht="32.25" customHeight="1" x14ac:dyDescent="0.25">
      <c r="A16"/>
      <c r="B16" s="47" t="s">
        <v>143</v>
      </c>
      <c r="C16" s="47" t="s">
        <v>129</v>
      </c>
      <c r="D16" s="47" t="s">
        <v>131</v>
      </c>
      <c r="E16" s="47" t="s">
        <v>130</v>
      </c>
      <c r="F16" s="47" t="s">
        <v>132</v>
      </c>
      <c r="G16" s="47" t="s">
        <v>129</v>
      </c>
      <c r="H16" s="47" t="s">
        <v>131</v>
      </c>
      <c r="I16" s="47" t="s">
        <v>130</v>
      </c>
      <c r="J16" s="47" t="s">
        <v>132</v>
      </c>
      <c r="K16" s="47" t="s">
        <v>133</v>
      </c>
      <c r="L16" s="47" t="s">
        <v>135</v>
      </c>
      <c r="M16" s="47" t="s">
        <v>134</v>
      </c>
      <c r="N16" s="47" t="s">
        <v>136</v>
      </c>
      <c r="O16"/>
      <c r="Y16"/>
      <c r="Z16" s="47" t="s">
        <v>143</v>
      </c>
      <c r="AA16" s="47" t="s">
        <v>129</v>
      </c>
      <c r="AB16" s="47" t="s">
        <v>131</v>
      </c>
      <c r="AC16" s="47" t="s">
        <v>130</v>
      </c>
      <c r="AD16" s="47" t="s">
        <v>132</v>
      </c>
      <c r="AE16" s="47" t="s">
        <v>133</v>
      </c>
      <c r="AF16" s="47" t="s">
        <v>135</v>
      </c>
      <c r="AG16" s="47" t="s">
        <v>134</v>
      </c>
      <c r="AH16" s="47" t="s">
        <v>136</v>
      </c>
    </row>
    <row r="17" spans="1:34" x14ac:dyDescent="0.25">
      <c r="A17" t="s">
        <v>69</v>
      </c>
      <c r="B17" s="48">
        <v>5.1125329602257601</v>
      </c>
      <c r="C17" s="48">
        <v>1.9679874048806101</v>
      </c>
      <c r="D17" s="48">
        <v>4.0205853972338401</v>
      </c>
      <c r="E17" s="48">
        <v>24.626278520849699</v>
      </c>
      <c r="F17" s="48">
        <v>17.407302575714699</v>
      </c>
      <c r="G17" s="48">
        <v>1.6622691292876</v>
      </c>
      <c r="H17" s="48">
        <v>1.7078297425118201</v>
      </c>
      <c r="I17" s="48">
        <v>1.2070322749934399</v>
      </c>
      <c r="J17" s="48">
        <v>1.1014948859166001</v>
      </c>
      <c r="K17" s="48">
        <v>4.2669584245076599</v>
      </c>
      <c r="L17" s="48">
        <v>2.6758620689655199</v>
      </c>
      <c r="M17" s="48">
        <v>4.1214750542299301</v>
      </c>
      <c r="N17" s="48">
        <v>2.1792427131571799</v>
      </c>
      <c r="O17" s="48">
        <v>1.3373999999999999</v>
      </c>
      <c r="Y17" t="s">
        <v>69</v>
      </c>
      <c r="Z17" s="48">
        <v>0</v>
      </c>
      <c r="AA17" s="48">
        <v>0</v>
      </c>
      <c r="AB17" s="48">
        <v>1.6692749087115299</v>
      </c>
      <c r="AC17" s="48">
        <v>0</v>
      </c>
      <c r="AD17" s="48">
        <v>0.41731872717788199</v>
      </c>
      <c r="AE17" s="48">
        <v>0</v>
      </c>
      <c r="AF17" s="48">
        <v>0</v>
      </c>
      <c r="AG17" s="48">
        <v>0</v>
      </c>
      <c r="AH17" s="48">
        <v>0</v>
      </c>
    </row>
    <row r="18" spans="1:34" x14ac:dyDescent="0.25">
      <c r="A18" t="s">
        <v>144</v>
      </c>
      <c r="B18" s="48">
        <v>36.675797715937897</v>
      </c>
      <c r="C18" s="48">
        <v>23.931009701760701</v>
      </c>
      <c r="D18" s="48">
        <v>25.780654988575801</v>
      </c>
      <c r="E18" s="48">
        <v>39.419674451521601</v>
      </c>
      <c r="F18" s="48">
        <v>28.9797538705836</v>
      </c>
      <c r="G18" s="48">
        <v>15.346002151308699</v>
      </c>
      <c r="H18" s="48">
        <v>6.6354129102055497</v>
      </c>
      <c r="I18" s="48">
        <v>5.3415697674418601</v>
      </c>
      <c r="J18" s="48">
        <v>4.44763271162123</v>
      </c>
      <c r="K18" s="48">
        <v>25.681995323460601</v>
      </c>
      <c r="L18" s="48">
        <v>18.7476135929744</v>
      </c>
      <c r="M18" s="48">
        <v>16.8202764976959</v>
      </c>
      <c r="N18" s="48">
        <v>15.5880031570639</v>
      </c>
      <c r="O18" s="48">
        <v>12.270799999999999</v>
      </c>
      <c r="Y18" t="s">
        <v>144</v>
      </c>
      <c r="Z18" s="48">
        <v>0</v>
      </c>
      <c r="AA18" s="48">
        <v>0</v>
      </c>
      <c r="AB18" s="48">
        <v>2.8198433420365498</v>
      </c>
      <c r="AC18" s="48">
        <v>0</v>
      </c>
      <c r="AD18" s="48">
        <v>6.42297650130548</v>
      </c>
      <c r="AE18" s="48">
        <v>4.5430809399477798</v>
      </c>
      <c r="AF18" s="48">
        <v>5.27415143603133</v>
      </c>
      <c r="AG18" s="48">
        <v>5.5352480417754597</v>
      </c>
      <c r="AH18" s="48">
        <v>5.8485639686684099</v>
      </c>
    </row>
    <row r="19" spans="1:34" x14ac:dyDescent="0.25">
      <c r="A19" t="s">
        <v>145</v>
      </c>
      <c r="B19" s="48">
        <v>11.9211450017365</v>
      </c>
      <c r="C19" s="48">
        <v>7.0704375667022399</v>
      </c>
      <c r="D19" s="48">
        <v>23.541887592788999</v>
      </c>
      <c r="E19" s="48">
        <v>25.5453350854139</v>
      </c>
      <c r="F19" s="48">
        <v>25.452609158679401</v>
      </c>
      <c r="G19" s="48">
        <v>5.0080775444264898</v>
      </c>
      <c r="H19" s="48">
        <v>4.3351063829787204</v>
      </c>
      <c r="I19" s="48">
        <v>3.53562005277045</v>
      </c>
      <c r="J19" s="48">
        <v>3.2743596514391302</v>
      </c>
      <c r="K19" s="48">
        <v>3.2791402590245302</v>
      </c>
      <c r="L19" s="48">
        <v>4.4074173609244802</v>
      </c>
      <c r="M19" s="48">
        <v>2.4740622505985601</v>
      </c>
      <c r="N19" s="48">
        <v>3.3147706178732399</v>
      </c>
      <c r="O19" s="48">
        <v>8.6011000000000006</v>
      </c>
      <c r="Y19" t="s">
        <v>145</v>
      </c>
      <c r="Z19" s="48">
        <v>0</v>
      </c>
      <c r="AA19" s="48">
        <v>0.15690376569037701</v>
      </c>
      <c r="AB19" s="48">
        <v>0.104602510460251</v>
      </c>
      <c r="AC19" s="48">
        <v>0.104602510460251</v>
      </c>
      <c r="AD19" s="48">
        <v>0.993723849372385</v>
      </c>
      <c r="AE19" s="48">
        <v>0.31380753138075301</v>
      </c>
      <c r="AF19" s="48">
        <v>0.31380753138075301</v>
      </c>
      <c r="AG19" s="48">
        <v>0.209205020920502</v>
      </c>
      <c r="AH19" s="48">
        <v>0.15690376569037701</v>
      </c>
    </row>
    <row r="20" spans="1:34" x14ac:dyDescent="0.25">
      <c r="A20" t="s">
        <v>146</v>
      </c>
      <c r="B20" s="48">
        <v>38.909354807419497</v>
      </c>
      <c r="C20" s="48">
        <v>39.3632847366855</v>
      </c>
      <c r="D20" s="48">
        <v>39.621559633027502</v>
      </c>
      <c r="E20" s="48">
        <v>51.754139769856899</v>
      </c>
      <c r="F20" s="48">
        <v>46.652781910145798</v>
      </c>
      <c r="G20" s="48">
        <v>30.9198259788689</v>
      </c>
      <c r="H20" s="48">
        <v>25.007805182641299</v>
      </c>
      <c r="I20" s="48">
        <v>15.8431130327363</v>
      </c>
      <c r="J20" s="48">
        <v>15.2858453072455</v>
      </c>
      <c r="K20" s="48">
        <v>30.057173972229801</v>
      </c>
      <c r="L20" s="48">
        <v>27.887476332161199</v>
      </c>
      <c r="M20" s="48">
        <v>22.536348949919201</v>
      </c>
      <c r="N20" s="48">
        <v>21.2129380053908</v>
      </c>
      <c r="O20" s="48">
        <v>38.617899999999999</v>
      </c>
      <c r="Y20" t="s">
        <v>146</v>
      </c>
      <c r="Z20" s="48">
        <v>0</v>
      </c>
      <c r="AA20" s="48">
        <v>8.9388395190799805</v>
      </c>
      <c r="AB20" s="48">
        <v>4.6523784631468903</v>
      </c>
      <c r="AC20" s="48">
        <v>5.7501306847882896</v>
      </c>
      <c r="AD20" s="48">
        <v>4.4432828018818604</v>
      </c>
      <c r="AE20" s="48">
        <v>3.2409827496079502</v>
      </c>
      <c r="AF20" s="48">
        <v>1.7773131207527399</v>
      </c>
      <c r="AG20" s="48">
        <v>2.0386826973340302</v>
      </c>
      <c r="AH20" s="48">
        <v>1.8295870360690001</v>
      </c>
    </row>
    <row r="21" spans="1:34" x14ac:dyDescent="0.25">
      <c r="A21" t="s">
        <v>147</v>
      </c>
      <c r="B21" s="61">
        <v>39.838996168285298</v>
      </c>
      <c r="C21" s="61">
        <v>31.698531449154899</v>
      </c>
      <c r="D21" s="61">
        <v>30.447601179308499</v>
      </c>
      <c r="E21" s="61">
        <v>39.186641529760301</v>
      </c>
      <c r="F21" s="61">
        <v>29.826435246995999</v>
      </c>
      <c r="G21" s="61">
        <v>19.328896283971201</v>
      </c>
      <c r="H21" s="61">
        <v>11.3197278911565</v>
      </c>
      <c r="I21" s="61">
        <v>9.1580098414434108</v>
      </c>
      <c r="J21" s="61">
        <v>8.8736263736263705</v>
      </c>
      <c r="K21" s="61">
        <v>18.9053055742109</v>
      </c>
      <c r="L21" s="61">
        <v>26.165113182423401</v>
      </c>
      <c r="M21" s="61">
        <v>20.837589376915201</v>
      </c>
      <c r="N21" s="61">
        <v>21.8357487922705</v>
      </c>
      <c r="O21" s="48">
        <v>15.490399999999999</v>
      </c>
      <c r="Y21" t="s">
        <v>147</v>
      </c>
      <c r="Z21" s="48">
        <v>0</v>
      </c>
      <c r="AA21" s="48">
        <v>0.99164926931106501</v>
      </c>
      <c r="AB21" s="48">
        <v>0.88726513569937404</v>
      </c>
      <c r="AC21" s="48">
        <v>0.678496868475992</v>
      </c>
      <c r="AD21" s="48">
        <v>0.46972860125261001</v>
      </c>
      <c r="AE21" s="48">
        <v>3.2359081419624198</v>
      </c>
      <c r="AF21" s="48">
        <v>2.4008350730688899</v>
      </c>
      <c r="AG21" s="48">
        <v>2.7139874739039702</v>
      </c>
      <c r="AH21" s="48">
        <v>4.5407098121085596</v>
      </c>
    </row>
    <row r="22" spans="1:34" x14ac:dyDescent="0.25">
      <c r="A22" t="s">
        <v>148</v>
      </c>
      <c r="B22" s="48">
        <v>29.1785496293984</v>
      </c>
      <c r="C22" s="48">
        <v>23.0164964650432</v>
      </c>
      <c r="D22" s="48">
        <v>25.242718446601899</v>
      </c>
      <c r="E22" s="48">
        <v>39.016736401673597</v>
      </c>
      <c r="F22" s="48">
        <v>36.203264876250699</v>
      </c>
      <c r="G22" s="48">
        <v>8.0471821756225399</v>
      </c>
      <c r="H22" s="48">
        <v>5.9163818038390801</v>
      </c>
      <c r="I22" s="48">
        <v>6.1481870730425596</v>
      </c>
      <c r="J22" s="48">
        <v>5.6940435581212299</v>
      </c>
      <c r="K22" s="48">
        <v>25.525762355415399</v>
      </c>
      <c r="L22" s="48">
        <v>29.394426580921799</v>
      </c>
      <c r="M22" s="48">
        <v>23.584387025838399</v>
      </c>
      <c r="N22" s="48">
        <v>26.9411439624206</v>
      </c>
      <c r="O22" s="48">
        <v>8.3215000000000003</v>
      </c>
      <c r="Y22" t="s">
        <v>148</v>
      </c>
      <c r="Z22" s="48">
        <v>0</v>
      </c>
      <c r="AA22" s="48">
        <v>0</v>
      </c>
      <c r="AB22" s="48">
        <v>0.15665796344647501</v>
      </c>
      <c r="AC22" s="48">
        <v>0</v>
      </c>
      <c r="AD22" s="48">
        <v>0.2088772845953</v>
      </c>
      <c r="AE22" s="48">
        <v>0.10443864229765</v>
      </c>
      <c r="AF22" s="48">
        <v>0.31331592689295001</v>
      </c>
      <c r="AG22" s="48">
        <v>0.46997389033942599</v>
      </c>
      <c r="AH22" s="48">
        <v>0.417754569190601</v>
      </c>
    </row>
    <row r="23" spans="1:34" x14ac:dyDescent="0.25">
      <c r="A23" t="s">
        <v>149</v>
      </c>
      <c r="B23" s="48">
        <v>39.535696936407803</v>
      </c>
      <c r="C23" s="48">
        <v>31.717171717171698</v>
      </c>
      <c r="D23" s="48">
        <v>38.652073732718897</v>
      </c>
      <c r="E23" s="48">
        <v>37.575924903368303</v>
      </c>
      <c r="F23" s="48">
        <v>54.116994732464697</v>
      </c>
      <c r="G23" s="48">
        <v>21.430812676498299</v>
      </c>
      <c r="H23" s="48">
        <v>13.3654425045154</v>
      </c>
      <c r="I23" s="48">
        <v>11.7681845062093</v>
      </c>
      <c r="J23" s="48">
        <v>10.9994086339444</v>
      </c>
      <c r="K23" s="48">
        <v>25.544174135723399</v>
      </c>
      <c r="L23" s="48">
        <v>19.482862297053501</v>
      </c>
      <c r="M23" s="48">
        <v>19.034090909090899</v>
      </c>
      <c r="N23" s="48">
        <v>18.585918854415301</v>
      </c>
      <c r="O23" s="48">
        <v>33.132300000000001</v>
      </c>
      <c r="Y23" t="s">
        <v>149</v>
      </c>
      <c r="Z23" s="48">
        <v>0</v>
      </c>
      <c r="AA23" s="48">
        <v>2.60688216892596</v>
      </c>
      <c r="AB23" s="48">
        <v>3.6496350364963499</v>
      </c>
      <c r="AC23" s="48">
        <v>1.98123044838373</v>
      </c>
      <c r="AD23" s="48">
        <v>1.4598540145985399</v>
      </c>
      <c r="AE23" s="48">
        <v>11.991657977059401</v>
      </c>
      <c r="AF23" s="48">
        <v>6.2043795620438003</v>
      </c>
      <c r="AG23" s="48">
        <v>5.6830031282586004</v>
      </c>
      <c r="AH23" s="48">
        <v>5.89155370177268</v>
      </c>
    </row>
    <row r="24" spans="1:34" x14ac:dyDescent="0.25">
      <c r="A24" t="s">
        <v>150</v>
      </c>
      <c r="B24" s="48">
        <v>22.2629036647958</v>
      </c>
      <c r="C24" s="48">
        <v>15.6493681097069</v>
      </c>
      <c r="D24" s="48">
        <v>45.270988310308198</v>
      </c>
      <c r="E24" s="48">
        <v>10.0754147812971</v>
      </c>
      <c r="F24" s="48">
        <v>42.988381518508497</v>
      </c>
      <c r="G24" s="48">
        <v>11.4980652294085</v>
      </c>
      <c r="H24" s="48">
        <v>8.8002186389723995</v>
      </c>
      <c r="I24" s="48">
        <v>8.5388994307400399</v>
      </c>
      <c r="J24" s="48">
        <v>9.0051226745753592</v>
      </c>
      <c r="K24" s="48">
        <v>26.236162361623599</v>
      </c>
      <c r="L24" s="48">
        <v>26.215407629020198</v>
      </c>
      <c r="M24" s="48">
        <v>18.832391713747601</v>
      </c>
      <c r="N24" s="48">
        <v>21.099554234769698</v>
      </c>
      <c r="O24" s="48">
        <v>6.6806999999999999</v>
      </c>
      <c r="Y24" t="s">
        <v>150</v>
      </c>
      <c r="Z24" s="48">
        <v>0</v>
      </c>
      <c r="AA24" s="48">
        <v>0.104329681794471</v>
      </c>
      <c r="AB24" s="48">
        <v>0.88680229525300003</v>
      </c>
      <c r="AC24" s="48">
        <v>2.7647365675534701</v>
      </c>
      <c r="AD24" s="48">
        <v>0.26082420448617599</v>
      </c>
      <c r="AE24" s="48">
        <v>12.8325508607199</v>
      </c>
      <c r="AF24" s="48">
        <v>14.0323422013563</v>
      </c>
      <c r="AG24" s="48">
        <v>9.5461658841940498</v>
      </c>
      <c r="AH24" s="48">
        <v>9.9634846113719409</v>
      </c>
    </row>
    <row r="25" spans="1:34" x14ac:dyDescent="0.25">
      <c r="B25" s="48"/>
      <c r="C25" s="48"/>
      <c r="D25" s="48"/>
      <c r="E25" s="48"/>
      <c r="F25" s="48"/>
      <c r="G25" s="48"/>
      <c r="H25" s="48"/>
      <c r="I25" s="48"/>
      <c r="J25" s="48"/>
      <c r="K25" s="48"/>
      <c r="L25" s="48"/>
      <c r="M25" s="48"/>
      <c r="N25" s="48"/>
      <c r="O25" s="48"/>
      <c r="Y25" s="1" t="s">
        <v>4</v>
      </c>
      <c r="Z25" s="49">
        <f>AVERAGE(Z17:Z24)</f>
        <v>0</v>
      </c>
      <c r="AA25" s="50">
        <f t="shared" ref="AA25:AH25" si="1">AVERAGE(AA17:AA24)</f>
        <v>1.5998255506002317</v>
      </c>
      <c r="AB25" s="50">
        <f t="shared" si="1"/>
        <v>1.8533074569063024</v>
      </c>
      <c r="AC25" s="50">
        <f t="shared" si="1"/>
        <v>1.4098996349577166</v>
      </c>
      <c r="AD25" s="50">
        <f t="shared" si="1"/>
        <v>1.8345732480837791</v>
      </c>
      <c r="AE25" s="50">
        <f t="shared" si="1"/>
        <v>4.5328033553719811</v>
      </c>
      <c r="AF25" s="50">
        <f t="shared" si="1"/>
        <v>3.7895181064408452</v>
      </c>
      <c r="AG25" s="50">
        <f t="shared" si="1"/>
        <v>3.2745332670907548</v>
      </c>
      <c r="AH25" s="51">
        <f t="shared" si="1"/>
        <v>3.5810696831089457</v>
      </c>
    </row>
    <row r="26" spans="1:34" x14ac:dyDescent="0.25">
      <c r="A26" s="1" t="s">
        <v>4</v>
      </c>
      <c r="B26" s="53">
        <f>AVERAGE(B17:B25)</f>
        <v>27.929372110525865</v>
      </c>
      <c r="C26" s="49">
        <f>AVERAGE(C17:C25)</f>
        <v>21.801785893888219</v>
      </c>
      <c r="D26" s="53">
        <f t="shared" ref="D26:L26" si="2">AVERAGE(D17:D25)</f>
        <v>29.072258660070453</v>
      </c>
      <c r="E26" s="49">
        <f t="shared" si="2"/>
        <v>33.400018180467676</v>
      </c>
      <c r="F26" s="53">
        <f t="shared" si="2"/>
        <v>35.203440486167921</v>
      </c>
      <c r="G26" s="53">
        <f>AVERAGE(G17:G25)</f>
        <v>14.155141396174027</v>
      </c>
      <c r="H26" s="49">
        <f>AVERAGE(H17:H25)</f>
        <v>9.6359906321025957</v>
      </c>
      <c r="I26" s="53">
        <f t="shared" si="2"/>
        <v>7.6925769974221696</v>
      </c>
      <c r="J26" s="49">
        <f t="shared" si="2"/>
        <v>7.3351917245612279</v>
      </c>
      <c r="K26" s="49">
        <f t="shared" si="2"/>
        <v>19.937084050774487</v>
      </c>
      <c r="L26" s="53">
        <f t="shared" si="2"/>
        <v>19.372022380555563</v>
      </c>
      <c r="M26" s="49">
        <f>AVERAGE(M17:M25)</f>
        <v>16.030077722254461</v>
      </c>
      <c r="N26" s="53">
        <f>AVERAGE(N17:N25)</f>
        <v>16.344665042170153</v>
      </c>
      <c r="O26" s="53">
        <f>AVERAGE(O17:O25)</f>
        <v>15.5565125</v>
      </c>
    </row>
    <row r="27" spans="1:34" x14ac:dyDescent="0.25">
      <c r="A27" s="1" t="s">
        <v>163</v>
      </c>
      <c r="B27">
        <f>STDEV(B17:B24)/SQRT(8)</f>
        <v>4.7886523140528627</v>
      </c>
      <c r="C27">
        <f t="shared" ref="C27:O27" si="3">STDEV(C17:C24)/SQRT(8)</f>
        <v>4.5491762139700986</v>
      </c>
      <c r="D27">
        <f t="shared" si="3"/>
        <v>4.5336487740430744</v>
      </c>
      <c r="E27">
        <f t="shared" si="3"/>
        <v>4.508508719886076</v>
      </c>
      <c r="F27">
        <f t="shared" si="3"/>
        <v>4.2883617532442617</v>
      </c>
      <c r="G27">
        <f t="shared" si="3"/>
        <v>3.3971726292775641</v>
      </c>
      <c r="H27">
        <f t="shared" si="3"/>
        <v>2.5618389225358875</v>
      </c>
      <c r="I27">
        <f t="shared" si="3"/>
        <v>1.6537863802842474</v>
      </c>
      <c r="J27">
        <f t="shared" si="3"/>
        <v>1.6266504050708701</v>
      </c>
      <c r="K27">
        <f t="shared" si="3"/>
        <v>3.6884856863378337</v>
      </c>
      <c r="L27">
        <f t="shared" si="3"/>
        <v>3.7057939447759654</v>
      </c>
      <c r="M27">
        <f t="shared" si="3"/>
        <v>2.8834291609335247</v>
      </c>
      <c r="N27">
        <f t="shared" si="3"/>
        <v>3.1757437640179891</v>
      </c>
      <c r="O27">
        <f t="shared" si="3"/>
        <v>4.6927424092740369</v>
      </c>
    </row>
    <row r="28" spans="1:34" x14ac:dyDescent="0.25">
      <c r="A28" s="45"/>
      <c r="B28" s="118" t="s">
        <v>151</v>
      </c>
      <c r="C28" s="119"/>
      <c r="D28" s="119"/>
      <c r="E28" s="119"/>
      <c r="F28" s="119"/>
      <c r="G28" s="119"/>
      <c r="H28" s="119"/>
      <c r="I28" s="119"/>
      <c r="J28" s="119"/>
      <c r="K28" s="119"/>
      <c r="L28" s="119"/>
      <c r="M28" s="119"/>
      <c r="N28" s="120"/>
      <c r="Z28" s="118" t="s">
        <v>142</v>
      </c>
      <c r="AA28" s="119"/>
      <c r="AB28" s="119"/>
      <c r="AC28" s="119"/>
      <c r="AD28" s="119"/>
      <c r="AE28" s="119"/>
      <c r="AF28" s="119"/>
      <c r="AG28" s="119"/>
      <c r="AH28" s="120"/>
    </row>
    <row r="29" spans="1:34" ht="30" x14ac:dyDescent="0.25">
      <c r="B29" s="47" t="s">
        <v>143</v>
      </c>
      <c r="C29" s="47" t="s">
        <v>129</v>
      </c>
      <c r="D29" s="47" t="s">
        <v>131</v>
      </c>
      <c r="E29" s="47" t="s">
        <v>130</v>
      </c>
      <c r="F29" s="47" t="s">
        <v>132</v>
      </c>
      <c r="G29" s="47" t="s">
        <v>129</v>
      </c>
      <c r="H29" s="47" t="s">
        <v>131</v>
      </c>
      <c r="I29" s="47" t="s">
        <v>130</v>
      </c>
      <c r="J29" s="47" t="s">
        <v>132</v>
      </c>
      <c r="K29" s="47" t="s">
        <v>133</v>
      </c>
      <c r="L29" s="47" t="s">
        <v>135</v>
      </c>
      <c r="M29" s="47" t="s">
        <v>134</v>
      </c>
      <c r="N29" s="47" t="s">
        <v>136</v>
      </c>
      <c r="Z29" s="47" t="s">
        <v>143</v>
      </c>
      <c r="AA29" s="47" t="s">
        <v>129</v>
      </c>
      <c r="AB29" s="47" t="s">
        <v>131</v>
      </c>
      <c r="AC29" s="47" t="s">
        <v>130</v>
      </c>
      <c r="AD29" s="47" t="s">
        <v>132</v>
      </c>
      <c r="AE29" s="47" t="s">
        <v>133</v>
      </c>
      <c r="AF29" s="47" t="s">
        <v>135</v>
      </c>
      <c r="AG29" s="47" t="s">
        <v>134</v>
      </c>
      <c r="AH29" s="47" t="s">
        <v>136</v>
      </c>
    </row>
    <row r="30" spans="1:34" x14ac:dyDescent="0.25">
      <c r="A30" t="s">
        <v>69</v>
      </c>
      <c r="B30" s="48">
        <v>11.401128789054132</v>
      </c>
      <c r="C30" s="48">
        <v>11.3719353155973</v>
      </c>
      <c r="D30" s="48">
        <v>10.5039787798408</v>
      </c>
      <c r="E30" s="48">
        <v>17.892540427751701</v>
      </c>
      <c r="F30" s="48">
        <v>17.705605028810901</v>
      </c>
      <c r="G30" s="48">
        <v>7.8247261345852896</v>
      </c>
      <c r="H30" s="48">
        <v>7.6682316118935798</v>
      </c>
      <c r="I30" s="48">
        <v>5.6338028169014098</v>
      </c>
      <c r="J30" s="48">
        <v>5.2686489306207598</v>
      </c>
      <c r="K30" s="48">
        <v>5.6859676577986402</v>
      </c>
      <c r="L30" s="48">
        <v>5.7381324986958804</v>
      </c>
      <c r="M30" s="48">
        <v>4.2253521126760596</v>
      </c>
      <c r="N30" s="48">
        <v>4.0166927490871203</v>
      </c>
      <c r="Y30" t="s">
        <v>69</v>
      </c>
      <c r="Z30" s="48">
        <v>0</v>
      </c>
      <c r="AA30" s="48">
        <v>0.124688279301746</v>
      </c>
      <c r="AB30" s="48">
        <v>25.187032418952601</v>
      </c>
      <c r="AC30" s="48">
        <v>0.95594347464671703</v>
      </c>
      <c r="AD30" s="48">
        <v>10.723192019950099</v>
      </c>
      <c r="AE30" s="48">
        <v>0.45719035743973402</v>
      </c>
      <c r="AF30" s="48">
        <v>0.41562759767248503</v>
      </c>
      <c r="AG30" s="48">
        <v>0.16625103906899399</v>
      </c>
      <c r="AH30" s="48">
        <v>0.16625103906899399</v>
      </c>
    </row>
    <row r="31" spans="1:34" x14ac:dyDescent="0.25">
      <c r="A31" t="s">
        <v>144</v>
      </c>
      <c r="B31" s="48">
        <v>36.421692088690996</v>
      </c>
      <c r="C31" s="48">
        <v>25.2741514360313</v>
      </c>
      <c r="D31" s="48">
        <v>26.544868350349301</v>
      </c>
      <c r="E31" s="48">
        <v>32.375979112271501</v>
      </c>
      <c r="F31" s="48">
        <v>27.0647321428571</v>
      </c>
      <c r="G31" s="48">
        <v>16.0985841636078</v>
      </c>
      <c r="H31" s="48">
        <v>14.772132006286</v>
      </c>
      <c r="I31" s="48">
        <v>10.609243697479</v>
      </c>
      <c r="J31" s="48">
        <v>13.378803777544601</v>
      </c>
      <c r="K31" s="48">
        <v>22.155361050328199</v>
      </c>
      <c r="L31" s="48">
        <v>15.1598676957001</v>
      </c>
      <c r="M31" s="48">
        <v>11.3322277501382</v>
      </c>
      <c r="N31" s="48">
        <v>13.3111480865225</v>
      </c>
      <c r="Y31" t="s">
        <v>144</v>
      </c>
      <c r="Z31" s="48">
        <v>0</v>
      </c>
      <c r="AA31" s="48">
        <v>0.70744902205576399</v>
      </c>
      <c r="AB31" s="48">
        <v>4.4527673741156901</v>
      </c>
      <c r="AC31" s="48">
        <v>0.29130253849354998</v>
      </c>
      <c r="AD31" s="48">
        <v>13.0253849354973</v>
      </c>
      <c r="AE31" s="48">
        <v>10.694964627548901</v>
      </c>
      <c r="AF31" s="48">
        <v>8.1564710778193898</v>
      </c>
      <c r="AG31" s="48">
        <v>9.2384519350811498</v>
      </c>
      <c r="AH31" s="48">
        <v>8.5310029130253806</v>
      </c>
    </row>
    <row r="32" spans="1:34" x14ac:dyDescent="0.25">
      <c r="A32" t="s">
        <v>145</v>
      </c>
      <c r="B32" s="48">
        <v>15.97910366529638</v>
      </c>
      <c r="C32" s="48">
        <v>10.1623886851755</v>
      </c>
      <c r="D32" s="48">
        <v>11.8848167539267</v>
      </c>
      <c r="E32" s="48">
        <v>18.010471204188502</v>
      </c>
      <c r="F32" s="48">
        <v>16.9572107765452</v>
      </c>
      <c r="G32" s="48">
        <v>8.5908852802514399</v>
      </c>
      <c r="H32" s="48">
        <v>3.7716081718177099</v>
      </c>
      <c r="I32" s="48">
        <v>2.4620220010476701</v>
      </c>
      <c r="J32" s="48">
        <v>1.7810371922472501</v>
      </c>
      <c r="K32" s="48">
        <v>5.2465897166841602</v>
      </c>
      <c r="L32" s="48">
        <v>0.78698845750262303</v>
      </c>
      <c r="M32" s="48">
        <v>1.62473794549266</v>
      </c>
      <c r="N32" s="48">
        <v>1.1524358302776301</v>
      </c>
      <c r="Y32" t="s">
        <v>145</v>
      </c>
      <c r="Z32" s="48">
        <v>0</v>
      </c>
      <c r="AA32" s="48">
        <v>1.41607663473553</v>
      </c>
      <c r="AB32" s="48">
        <v>0.20824656393169499</v>
      </c>
      <c r="AC32" s="48">
        <v>0.54144106622240695</v>
      </c>
      <c r="AD32" s="48">
        <v>1.7076218242398999</v>
      </c>
      <c r="AE32" s="48">
        <v>3.2902957101207799</v>
      </c>
      <c r="AF32" s="48">
        <v>1.9991670137442701</v>
      </c>
      <c r="AG32" s="48">
        <v>1.7492711370262399</v>
      </c>
      <c r="AH32" s="48">
        <v>1.41607663473553</v>
      </c>
    </row>
    <row r="33" spans="1:34" x14ac:dyDescent="0.25">
      <c r="A33" t="s">
        <v>146</v>
      </c>
      <c r="B33" s="48">
        <v>20.677736467365857</v>
      </c>
      <c r="C33" s="48">
        <v>15.6716417910448</v>
      </c>
      <c r="D33" s="48">
        <v>21.765350877193001</v>
      </c>
      <c r="E33" s="48">
        <v>29.561841375485301</v>
      </c>
      <c r="F33" s="48">
        <v>27.8993435448578</v>
      </c>
      <c r="G33" s="48">
        <v>10.3525461667599</v>
      </c>
      <c r="H33" s="48">
        <v>7.21821210438645</v>
      </c>
      <c r="I33" s="48">
        <v>3.4521158129175902</v>
      </c>
      <c r="J33" s="48">
        <v>3.8716814159292001</v>
      </c>
      <c r="K33" s="48">
        <v>10.913019989195</v>
      </c>
      <c r="L33" s="48">
        <v>11.335816923895701</v>
      </c>
      <c r="M33" s="48">
        <v>6.5101387406616897</v>
      </c>
      <c r="N33" s="48">
        <v>5.5910543130990398</v>
      </c>
      <c r="Y33" t="s">
        <v>146</v>
      </c>
      <c r="Z33" s="48">
        <v>0</v>
      </c>
      <c r="AA33" s="48">
        <v>9.0644490644490698</v>
      </c>
      <c r="AB33" s="48">
        <v>5.9043659043659096</v>
      </c>
      <c r="AC33" s="48">
        <v>5.4469854469854502</v>
      </c>
      <c r="AD33" s="48">
        <v>7.7754677754677797</v>
      </c>
      <c r="AE33" s="48">
        <v>3.3679833679833702</v>
      </c>
      <c r="AF33" s="48">
        <v>1.9126819126819099</v>
      </c>
      <c r="AG33" s="48">
        <v>1.1226611226611201</v>
      </c>
      <c r="AH33" s="48">
        <v>0.87318087318087301</v>
      </c>
    </row>
    <row r="34" spans="1:34" x14ac:dyDescent="0.25">
      <c r="A34" t="s">
        <v>147</v>
      </c>
      <c r="B34" s="48">
        <v>50.593127616573973</v>
      </c>
      <c r="C34" s="48">
        <v>48.075909330521903</v>
      </c>
      <c r="D34" s="48">
        <v>46.8141126908899</v>
      </c>
      <c r="E34" s="48">
        <v>44.298476090383602</v>
      </c>
      <c r="F34" s="48">
        <v>41.269008914525401</v>
      </c>
      <c r="G34" s="48">
        <v>41.874007411328797</v>
      </c>
      <c r="H34" s="48">
        <v>35.563751317175999</v>
      </c>
      <c r="I34" s="48">
        <v>32.592592592592602</v>
      </c>
      <c r="J34" s="48">
        <v>33.807266982622401</v>
      </c>
      <c r="K34" s="48">
        <v>37.108953613807998</v>
      </c>
      <c r="L34" s="48">
        <v>32.887700534759396</v>
      </c>
      <c r="M34" s="48">
        <v>22.317596566523601</v>
      </c>
      <c r="N34" s="48">
        <v>26.517222525970499</v>
      </c>
      <c r="Y34" t="s">
        <v>147</v>
      </c>
      <c r="Z34" s="48">
        <v>0</v>
      </c>
      <c r="AA34" s="48">
        <v>0.20798668885191299</v>
      </c>
      <c r="AB34" s="48">
        <v>0.33277870216306199</v>
      </c>
      <c r="AC34" s="48">
        <v>0.24958402662229601</v>
      </c>
      <c r="AD34" s="48">
        <v>0.24958402662229601</v>
      </c>
      <c r="AE34" s="48">
        <v>0.37437603993344398</v>
      </c>
      <c r="AF34" s="48">
        <v>0.41597337770382697</v>
      </c>
      <c r="AG34" s="48">
        <v>0.49916805324459201</v>
      </c>
      <c r="AH34" s="48">
        <v>0.54076539101497501</v>
      </c>
    </row>
    <row r="35" spans="1:34" x14ac:dyDescent="0.25">
      <c r="A35" t="s">
        <v>148</v>
      </c>
      <c r="B35" s="48">
        <v>49.559323135762298</v>
      </c>
      <c r="C35" s="48">
        <v>46.9451697127937</v>
      </c>
      <c r="D35" s="48">
        <v>41.213389121338899</v>
      </c>
      <c r="E35" s="48">
        <v>38.642297650130601</v>
      </c>
      <c r="F35" s="48">
        <v>39.665096807954001</v>
      </c>
      <c r="G35" s="48">
        <v>37.493472584856399</v>
      </c>
      <c r="H35" s="48">
        <v>33.647305075876503</v>
      </c>
      <c r="I35" s="48">
        <v>29.848405645582901</v>
      </c>
      <c r="J35" s="48">
        <v>28.369905956112898</v>
      </c>
      <c r="K35" s="48">
        <v>33.037114479874496</v>
      </c>
      <c r="L35" s="48">
        <v>24.358302776322699</v>
      </c>
      <c r="M35" s="48">
        <v>23.452256033578202</v>
      </c>
      <c r="N35" s="48">
        <v>23.335081279496599</v>
      </c>
      <c r="Y35" t="s">
        <v>148</v>
      </c>
      <c r="Z35" s="48">
        <v>0</v>
      </c>
      <c r="AA35" s="48">
        <v>9.4960433152853003</v>
      </c>
      <c r="AB35" s="48">
        <v>9.7875885047896691</v>
      </c>
      <c r="AC35" s="48">
        <v>5.5810079133694304</v>
      </c>
      <c r="AD35" s="48">
        <v>7.7884214910454004</v>
      </c>
      <c r="AE35" s="48">
        <v>7.1636817992503099</v>
      </c>
      <c r="AF35" s="48">
        <v>7.8300708038317399</v>
      </c>
      <c r="AG35" s="48">
        <v>8.9962515618492294</v>
      </c>
      <c r="AH35" s="48">
        <v>7.9966680549770901</v>
      </c>
    </row>
    <row r="36" spans="1:34" x14ac:dyDescent="0.25">
      <c r="A36" t="s">
        <v>149</v>
      </c>
      <c r="B36" s="48">
        <v>43.2295420551064</v>
      </c>
      <c r="C36" s="48">
        <v>40.845824411134899</v>
      </c>
      <c r="D36" s="48">
        <v>35.0108225108225</v>
      </c>
      <c r="E36" s="48">
        <v>34.680851063829799</v>
      </c>
      <c r="F36" s="48">
        <v>46.931216931216902</v>
      </c>
      <c r="G36" s="48">
        <v>31.159420289855099</v>
      </c>
      <c r="H36" s="48">
        <v>24.527282549972998</v>
      </c>
      <c r="I36" s="48">
        <v>21.072796934865899</v>
      </c>
      <c r="J36" s="48">
        <v>21.772015126958401</v>
      </c>
      <c r="K36" s="48">
        <v>31.1018957345972</v>
      </c>
      <c r="L36" s="48">
        <v>26.6259032795998</v>
      </c>
      <c r="M36" s="48">
        <v>22.2222222222222</v>
      </c>
      <c r="N36" s="48">
        <v>22.382271468144001</v>
      </c>
      <c r="Y36" t="s">
        <v>149</v>
      </c>
      <c r="Z36" s="48">
        <v>0</v>
      </c>
      <c r="AA36" s="48">
        <v>6.9109075770191497</v>
      </c>
      <c r="AB36" s="48">
        <v>8.28476269775188</v>
      </c>
      <c r="AC36" s="48">
        <v>6.8276436303080796</v>
      </c>
      <c r="AD36" s="48">
        <v>3.8301415487094101</v>
      </c>
      <c r="AE36" s="48">
        <v>9.5337218984179906</v>
      </c>
      <c r="AF36" s="48">
        <v>9.1590341382181499</v>
      </c>
      <c r="AG36" s="48">
        <v>9.9500416319733596</v>
      </c>
      <c r="AH36" s="48">
        <v>9.0757701915070808</v>
      </c>
    </row>
    <row r="37" spans="1:34" x14ac:dyDescent="0.25">
      <c r="A37" t="s">
        <v>150</v>
      </c>
      <c r="B37" s="48">
        <v>24.646102325300166</v>
      </c>
      <c r="C37" s="48">
        <v>25.013054830287199</v>
      </c>
      <c r="D37" s="48">
        <v>38</v>
      </c>
      <c r="E37" s="48">
        <v>10.890557939914199</v>
      </c>
      <c r="F37" s="48">
        <v>35.094142259414198</v>
      </c>
      <c r="G37" s="48">
        <v>18.965517241379299</v>
      </c>
      <c r="H37" s="48">
        <v>15.352480417754601</v>
      </c>
      <c r="I37" s="48">
        <v>8.6161879895561402</v>
      </c>
      <c r="J37" s="48">
        <v>9.5088819226750303</v>
      </c>
      <c r="K37" s="48">
        <v>14.0634350688211</v>
      </c>
      <c r="L37" s="48">
        <v>11.893203883495101</v>
      </c>
      <c r="M37" s="48">
        <v>5.94002306805075</v>
      </c>
      <c r="N37" s="48">
        <v>8.7485515643105405</v>
      </c>
      <c r="Y37" t="s">
        <v>150</v>
      </c>
      <c r="Z37" s="48">
        <v>0</v>
      </c>
      <c r="AA37" s="48">
        <v>2.4937655860349102</v>
      </c>
      <c r="AB37" s="48">
        <v>0.95594347464671703</v>
      </c>
      <c r="AC37" s="48">
        <v>4.3225270157938498</v>
      </c>
      <c r="AD37" s="48">
        <v>0.66500415627597698</v>
      </c>
      <c r="AE37" s="48">
        <v>8.6034912718204506</v>
      </c>
      <c r="AF37" s="48">
        <v>6.8578553615960098</v>
      </c>
      <c r="AG37" s="48">
        <v>6.4422277639235199</v>
      </c>
      <c r="AH37" s="48">
        <v>4.9044056525353303</v>
      </c>
    </row>
    <row r="38" spans="1:34" x14ac:dyDescent="0.25">
      <c r="A38" s="1" t="s">
        <v>4</v>
      </c>
      <c r="B38" s="51">
        <f t="shared" ref="B38:N38" si="4">AVERAGE(B30:B37)</f>
        <v>31.563469517893779</v>
      </c>
      <c r="C38" s="51">
        <f t="shared" si="4"/>
        <v>27.920009439073322</v>
      </c>
      <c r="D38" s="51">
        <f t="shared" si="4"/>
        <v>28.967167385545135</v>
      </c>
      <c r="E38" s="51">
        <f t="shared" si="4"/>
        <v>28.294126857994407</v>
      </c>
      <c r="F38" s="51">
        <f t="shared" si="4"/>
        <v>31.573294550772687</v>
      </c>
      <c r="G38" s="51">
        <f t="shared" si="4"/>
        <v>21.544894909078003</v>
      </c>
      <c r="H38" s="51">
        <f t="shared" si="4"/>
        <v>17.815125406895479</v>
      </c>
      <c r="I38" s="51">
        <f t="shared" si="4"/>
        <v>14.285895936367902</v>
      </c>
      <c r="J38" s="51">
        <f t="shared" si="4"/>
        <v>14.719780163088819</v>
      </c>
      <c r="K38" s="51">
        <f t="shared" si="4"/>
        <v>19.91404216388835</v>
      </c>
      <c r="L38" s="51">
        <f t="shared" si="4"/>
        <v>16.098239506246411</v>
      </c>
      <c r="M38" s="51">
        <f t="shared" si="4"/>
        <v>12.203069304917921</v>
      </c>
      <c r="N38" s="51">
        <f t="shared" si="4"/>
        <v>13.131807227113491</v>
      </c>
      <c r="Y38" s="1" t="s">
        <v>4</v>
      </c>
      <c r="Z38" s="49">
        <f>AVERAGE(Z30:Z37)</f>
        <v>0</v>
      </c>
      <c r="AA38" s="50">
        <f t="shared" ref="AA38:AH38" si="5">AVERAGE(AA30:AA37)</f>
        <v>3.8026707709666727</v>
      </c>
      <c r="AB38" s="50">
        <f t="shared" si="5"/>
        <v>6.8891857050896528</v>
      </c>
      <c r="AC38" s="50">
        <f t="shared" si="5"/>
        <v>3.0270543890552224</v>
      </c>
      <c r="AD38" s="50">
        <f t="shared" si="5"/>
        <v>5.7206022222260202</v>
      </c>
      <c r="AE38" s="50">
        <f t="shared" si="5"/>
        <v>5.4357131340643727</v>
      </c>
      <c r="AF38" s="50">
        <f t="shared" si="5"/>
        <v>4.5933601604084728</v>
      </c>
      <c r="AG38" s="50">
        <f t="shared" si="5"/>
        <v>4.770540530603526</v>
      </c>
      <c r="AH38" s="51">
        <f t="shared" si="5"/>
        <v>4.1880150937556566</v>
      </c>
    </row>
    <row r="39" spans="1:34" x14ac:dyDescent="0.25">
      <c r="A39" s="1" t="s">
        <v>163</v>
      </c>
      <c r="B39">
        <f>STDEV(B30:B37)/SQRT(8)</f>
        <v>5.4468532943953702</v>
      </c>
      <c r="C39">
        <f t="shared" ref="C39:N39" si="6">STDEV(C30:C37)/SQRT(8)</f>
        <v>5.4934035577636431</v>
      </c>
      <c r="D39">
        <f t="shared" si="6"/>
        <v>4.7753664146539885</v>
      </c>
      <c r="E39">
        <f t="shared" si="6"/>
        <v>4.0951048348231138</v>
      </c>
      <c r="F39">
        <f t="shared" si="6"/>
        <v>3.890267291993617</v>
      </c>
      <c r="G39">
        <f t="shared" si="6"/>
        <v>4.7766220136461168</v>
      </c>
      <c r="H39">
        <f t="shared" si="6"/>
        <v>4.3063978961248219</v>
      </c>
      <c r="I39">
        <f t="shared" si="6"/>
        <v>4.2280646913410873</v>
      </c>
      <c r="J39">
        <f t="shared" si="6"/>
        <v>4.2337082298803494</v>
      </c>
      <c r="K39">
        <f t="shared" si="6"/>
        <v>4.4938288114756473</v>
      </c>
      <c r="L39">
        <f t="shared" si="6"/>
        <v>3.8820928458212181</v>
      </c>
      <c r="M39">
        <f t="shared" si="6"/>
        <v>3.2103902925269145</v>
      </c>
      <c r="N39">
        <f t="shared" si="6"/>
        <v>3.4629310759402583</v>
      </c>
    </row>
    <row r="40" spans="1:34" x14ac:dyDescent="0.25">
      <c r="A40" s="45"/>
      <c r="B40" s="118" t="s">
        <v>142</v>
      </c>
      <c r="C40" s="119"/>
      <c r="D40" s="119"/>
      <c r="E40" s="119"/>
      <c r="F40" s="119"/>
      <c r="G40" s="119"/>
      <c r="H40" s="119"/>
      <c r="I40" s="119"/>
      <c r="J40" s="119"/>
      <c r="K40" s="119"/>
      <c r="L40" s="119"/>
      <c r="M40" s="119"/>
      <c r="N40" s="120"/>
      <c r="P40" s="65"/>
      <c r="Q40" s="125"/>
      <c r="R40" s="125"/>
      <c r="S40" s="125"/>
      <c r="T40" s="125"/>
      <c r="U40" s="125"/>
      <c r="V40" s="125"/>
      <c r="W40" s="125"/>
      <c r="X40" s="125"/>
    </row>
    <row r="41" spans="1:34" ht="30" x14ac:dyDescent="0.25">
      <c r="B41" s="47" t="s">
        <v>143</v>
      </c>
      <c r="C41" s="47" t="s">
        <v>129</v>
      </c>
      <c r="D41" s="47" t="s">
        <v>131</v>
      </c>
      <c r="E41" s="47" t="s">
        <v>130</v>
      </c>
      <c r="F41" s="47" t="s">
        <v>132</v>
      </c>
      <c r="G41" s="47" t="s">
        <v>129</v>
      </c>
      <c r="H41" s="47" t="s">
        <v>131</v>
      </c>
      <c r="I41" s="47" t="s">
        <v>130</v>
      </c>
      <c r="J41" s="47" t="s">
        <v>132</v>
      </c>
      <c r="K41" s="47" t="s">
        <v>133</v>
      </c>
      <c r="L41" s="47" t="s">
        <v>135</v>
      </c>
      <c r="M41" s="47" t="s">
        <v>134</v>
      </c>
      <c r="N41" s="47" t="s">
        <v>136</v>
      </c>
      <c r="P41" s="65"/>
      <c r="Q41" s="66"/>
      <c r="R41" s="66"/>
      <c r="S41" s="66"/>
      <c r="T41" s="66"/>
      <c r="U41" s="66"/>
      <c r="V41" s="66"/>
      <c r="W41" s="66"/>
      <c r="X41" s="66"/>
    </row>
    <row r="42" spans="1:34" x14ac:dyDescent="0.25">
      <c r="A42" t="s">
        <v>69</v>
      </c>
      <c r="B42" s="48">
        <v>11.704460307115381</v>
      </c>
      <c r="C42" s="48">
        <v>11.9850187265918</v>
      </c>
      <c r="D42" s="48">
        <v>13.5</v>
      </c>
      <c r="E42" s="48">
        <v>27.864036928241699</v>
      </c>
      <c r="F42" s="48">
        <v>21.1359404096834</v>
      </c>
      <c r="G42" s="48">
        <v>6.3359733222175896</v>
      </c>
      <c r="H42" s="48">
        <v>6.4718162839248397</v>
      </c>
      <c r="I42" s="48">
        <v>5.2565707133917403</v>
      </c>
      <c r="J42" s="48">
        <v>4.9015500628403901</v>
      </c>
      <c r="K42" s="48">
        <v>1.5866388308977</v>
      </c>
      <c r="L42" s="48">
        <v>0.667779632721202</v>
      </c>
      <c r="M42" s="48">
        <v>1.4571190674437999</v>
      </c>
      <c r="N42" s="48">
        <v>0.91590341382181495</v>
      </c>
      <c r="P42" s="67"/>
      <c r="Q42" s="68"/>
      <c r="R42" s="69"/>
      <c r="S42" s="69"/>
      <c r="T42" s="69"/>
      <c r="U42" s="69"/>
      <c r="V42" s="69"/>
      <c r="W42" s="69"/>
      <c r="X42" s="69"/>
    </row>
    <row r="43" spans="1:34" x14ac:dyDescent="0.25">
      <c r="A43" t="s">
        <v>144</v>
      </c>
      <c r="B43" s="48">
        <v>42.05611173115296</v>
      </c>
      <c r="C43" s="48">
        <v>28.960603520536502</v>
      </c>
      <c r="D43" s="48">
        <v>37.587108013937303</v>
      </c>
      <c r="E43" s="48">
        <v>39.190317195325498</v>
      </c>
      <c r="F43" s="48">
        <v>37.272727272727302</v>
      </c>
      <c r="G43" s="48">
        <v>22.410865874363299</v>
      </c>
      <c r="H43" s="48">
        <v>11.6339869281046</v>
      </c>
      <c r="I43" s="48">
        <v>12.872975277067299</v>
      </c>
      <c r="J43" s="48">
        <v>11.991341991342001</v>
      </c>
      <c r="K43" s="48">
        <v>19.105312208760498</v>
      </c>
      <c r="L43" s="48">
        <v>13.9555958314454</v>
      </c>
      <c r="M43" s="48">
        <v>11.3250802384227</v>
      </c>
      <c r="N43" s="48">
        <v>10.7825295723385</v>
      </c>
      <c r="P43" s="67"/>
      <c r="Q43" s="69"/>
      <c r="R43" s="68"/>
      <c r="S43" s="69"/>
      <c r="T43" s="69"/>
      <c r="U43" s="69"/>
      <c r="V43" s="69"/>
      <c r="W43" s="69"/>
      <c r="X43" s="69"/>
    </row>
    <row r="44" spans="1:34" x14ac:dyDescent="0.25">
      <c r="A44" t="s">
        <v>145</v>
      </c>
      <c r="B44" s="48">
        <v>15.903387573355868</v>
      </c>
      <c r="C44" s="48">
        <v>10.5618926911703</v>
      </c>
      <c r="D44" s="48">
        <v>27.212020033388999</v>
      </c>
      <c r="E44" s="48">
        <v>29.438860971524299</v>
      </c>
      <c r="F44" s="48">
        <v>32.457627118644098</v>
      </c>
      <c r="G44" s="48">
        <v>7.0398642917726901</v>
      </c>
      <c r="H44" s="48">
        <v>2.7379949452401</v>
      </c>
      <c r="I44" s="48">
        <v>2.39395212095758</v>
      </c>
      <c r="J44" s="48">
        <v>1.9781144781144799</v>
      </c>
      <c r="K44" s="48">
        <v>1.2058570198105101</v>
      </c>
      <c r="L44" s="48">
        <v>1.18997025074373</v>
      </c>
      <c r="M44" s="48">
        <v>0.97498940228910602</v>
      </c>
      <c r="N44" s="48">
        <v>0.80270384452893995</v>
      </c>
      <c r="P44" s="67"/>
      <c r="Q44" s="69"/>
      <c r="R44" s="69"/>
      <c r="S44" s="68"/>
      <c r="T44" s="69"/>
      <c r="U44" s="69"/>
      <c r="V44" s="69"/>
      <c r="W44" s="69"/>
      <c r="X44" s="69"/>
    </row>
    <row r="45" spans="1:34" x14ac:dyDescent="0.25">
      <c r="A45" t="s">
        <v>146</v>
      </c>
      <c r="B45" s="48">
        <v>29.261955294991303</v>
      </c>
      <c r="C45" s="48">
        <v>31.7786922725194</v>
      </c>
      <c r="D45" s="48">
        <v>33.318603623508601</v>
      </c>
      <c r="E45" s="48">
        <v>51.231310466139</v>
      </c>
      <c r="F45" s="48">
        <v>45.491433724075698</v>
      </c>
      <c r="G45" s="48">
        <v>23.364485981308398</v>
      </c>
      <c r="H45" s="48">
        <v>20.094339622641499</v>
      </c>
      <c r="I45" s="48">
        <v>7.1921182266009902</v>
      </c>
      <c r="J45" s="48">
        <v>4.0540540540540499</v>
      </c>
      <c r="K45" s="48">
        <v>18.502581755593798</v>
      </c>
      <c r="L45" s="48">
        <v>11.3183552352692</v>
      </c>
      <c r="M45" s="48">
        <v>10.513036164844401</v>
      </c>
      <c r="N45" s="48">
        <v>7.7181208053691304</v>
      </c>
      <c r="P45" s="67"/>
      <c r="Q45" s="69"/>
      <c r="R45" s="69"/>
      <c r="S45" s="69"/>
      <c r="T45" s="68"/>
      <c r="U45" s="69"/>
      <c r="V45" s="69"/>
      <c r="W45" s="69"/>
      <c r="X45" s="69"/>
    </row>
    <row r="46" spans="1:34" x14ac:dyDescent="0.25">
      <c r="A46" t="s">
        <v>147</v>
      </c>
      <c r="B46" s="48">
        <v>60.035578145818029</v>
      </c>
      <c r="C46" s="48">
        <v>52.897040433514</v>
      </c>
      <c r="D46" s="48">
        <v>52.671118530884797</v>
      </c>
      <c r="E46" s="48">
        <v>52.126772310258602</v>
      </c>
      <c r="F46" s="48">
        <v>52.793994995829898</v>
      </c>
      <c r="G46" s="48">
        <v>40.083507306889402</v>
      </c>
      <c r="H46" s="48">
        <v>38.638262322472897</v>
      </c>
      <c r="I46" s="48">
        <v>32.999164578111902</v>
      </c>
      <c r="J46" s="48">
        <v>33.263510682865501</v>
      </c>
      <c r="K46" s="48">
        <v>25.803757828809999</v>
      </c>
      <c r="L46" s="48">
        <v>16.833751044277399</v>
      </c>
      <c r="M46" s="48">
        <v>15.008361204013401</v>
      </c>
      <c r="N46" s="48">
        <v>12.212463404433301</v>
      </c>
      <c r="P46" s="67"/>
      <c r="Q46" s="69"/>
      <c r="R46" s="69"/>
      <c r="S46" s="69"/>
      <c r="T46" s="69"/>
      <c r="U46" s="68"/>
      <c r="V46" s="69"/>
      <c r="W46" s="69"/>
      <c r="X46" s="69"/>
    </row>
    <row r="47" spans="1:34" x14ac:dyDescent="0.25">
      <c r="A47" t="s">
        <v>148</v>
      </c>
      <c r="B47" s="48">
        <v>46.477619480408066</v>
      </c>
      <c r="C47" s="48">
        <v>50.161067648412299</v>
      </c>
      <c r="D47" s="48">
        <v>52.631578947368403</v>
      </c>
      <c r="E47" s="48">
        <v>52.712836347595903</v>
      </c>
      <c r="F47" s="48">
        <v>57.271906052393902</v>
      </c>
      <c r="G47" s="48">
        <v>29.011741682974598</v>
      </c>
      <c r="H47" s="48">
        <v>24.261501210653801</v>
      </c>
      <c r="I47" s="48">
        <v>19.763033175355499</v>
      </c>
      <c r="J47" s="48">
        <v>19.256120527307001</v>
      </c>
      <c r="K47" s="48">
        <v>26.3795423956931</v>
      </c>
      <c r="L47" s="48">
        <v>14.6407591504745</v>
      </c>
      <c r="M47" s="48">
        <v>8.5125858123569795</v>
      </c>
      <c r="N47" s="48">
        <v>9.8687188773200507</v>
      </c>
      <c r="P47" s="67"/>
      <c r="Q47" s="69"/>
      <c r="R47" s="69"/>
      <c r="S47" s="69"/>
      <c r="T47" s="69"/>
      <c r="U47" s="69"/>
      <c r="V47" s="68"/>
      <c r="W47" s="69"/>
      <c r="X47" s="69"/>
    </row>
    <row r="48" spans="1:34" x14ac:dyDescent="0.25">
      <c r="A48" t="s">
        <v>149</v>
      </c>
      <c r="B48" s="48">
        <v>48.803086263210794</v>
      </c>
      <c r="C48" s="48">
        <v>44.3202146690519</v>
      </c>
      <c r="D48" s="48">
        <v>47.162959600544703</v>
      </c>
      <c r="E48" s="48">
        <v>44.325290437890999</v>
      </c>
      <c r="F48" s="48">
        <v>59.567099567099604</v>
      </c>
      <c r="G48" s="48">
        <v>35.569852941176499</v>
      </c>
      <c r="H48" s="48">
        <v>25.223950966525202</v>
      </c>
      <c r="I48" s="48">
        <v>22.359657469077099</v>
      </c>
      <c r="J48" s="48">
        <v>22.952380952380999</v>
      </c>
      <c r="K48" s="48">
        <v>31.0630464795214</v>
      </c>
      <c r="L48" s="48">
        <v>23.923006416132001</v>
      </c>
      <c r="M48" s="48">
        <v>22.607489597780901</v>
      </c>
      <c r="N48" s="48">
        <v>22.298534798534799</v>
      </c>
      <c r="P48" s="67"/>
      <c r="Q48" s="69"/>
      <c r="R48" s="69"/>
      <c r="S48" s="69"/>
      <c r="T48" s="69"/>
      <c r="U48" s="69"/>
      <c r="V48" s="69"/>
      <c r="W48" s="68"/>
      <c r="X48" s="69"/>
    </row>
    <row r="49" spans="1:24" x14ac:dyDescent="0.25">
      <c r="A49" t="s">
        <v>150</v>
      </c>
      <c r="B49" s="48">
        <v>36.104758549496424</v>
      </c>
      <c r="C49" s="48">
        <v>33.546462063086103</v>
      </c>
      <c r="D49" s="48">
        <v>51.7415023080151</v>
      </c>
      <c r="E49" s="48">
        <v>24.543874891398801</v>
      </c>
      <c r="F49" s="48">
        <v>45.899581589958203</v>
      </c>
      <c r="G49" s="48">
        <v>28.4162139573757</v>
      </c>
      <c r="H49" s="48">
        <v>27.670311185870499</v>
      </c>
      <c r="I49" s="48">
        <v>23.7935375577004</v>
      </c>
      <c r="J49" s="48">
        <v>23.983228511530399</v>
      </c>
      <c r="K49" s="48">
        <v>15.4160982264666</v>
      </c>
      <c r="L49" s="48">
        <v>15.662650602409601</v>
      </c>
      <c r="M49" s="48">
        <v>10.7063527321191</v>
      </c>
      <c r="N49" s="48">
        <v>11.8006993006993</v>
      </c>
      <c r="P49" s="67"/>
      <c r="Q49" s="69"/>
      <c r="R49" s="69"/>
      <c r="S49" s="69"/>
      <c r="T49" s="69"/>
      <c r="U49" s="69"/>
      <c r="V49" s="69"/>
      <c r="W49" s="69"/>
      <c r="X49" s="68"/>
    </row>
    <row r="50" spans="1:24" x14ac:dyDescent="0.25">
      <c r="A50" s="1" t="s">
        <v>4</v>
      </c>
      <c r="B50" s="51">
        <f>AVERAGE(B42:B49)</f>
        <v>36.293369668193598</v>
      </c>
      <c r="C50" s="51">
        <f t="shared" ref="C50:N50" si="7">AVERAGE(C42:C49)</f>
        <v>33.026374003110284</v>
      </c>
      <c r="D50" s="51">
        <f t="shared" si="7"/>
        <v>39.478111382205995</v>
      </c>
      <c r="E50" s="51">
        <f t="shared" si="7"/>
        <v>40.179162443546851</v>
      </c>
      <c r="F50" s="51">
        <f t="shared" si="7"/>
        <v>43.986288841301516</v>
      </c>
      <c r="G50" s="51">
        <f>AVERAGE(G42:G49)</f>
        <v>24.02906316975977</v>
      </c>
      <c r="H50" s="51">
        <f t="shared" si="7"/>
        <v>19.591520433179181</v>
      </c>
      <c r="I50" s="51">
        <f t="shared" si="7"/>
        <v>15.828876139782814</v>
      </c>
      <c r="J50" s="51">
        <f t="shared" si="7"/>
        <v>15.297537657554354</v>
      </c>
      <c r="K50" s="51">
        <f t="shared" si="7"/>
        <v>17.382854343194204</v>
      </c>
      <c r="L50" s="51">
        <f t="shared" si="7"/>
        <v>12.273983520434129</v>
      </c>
      <c r="M50" s="51">
        <f t="shared" si="7"/>
        <v>10.138126777408798</v>
      </c>
      <c r="N50" s="51">
        <f t="shared" si="7"/>
        <v>9.5499592521307299</v>
      </c>
      <c r="S50" s="117"/>
      <c r="T50" s="117"/>
      <c r="U50" s="117"/>
      <c r="V50" s="117"/>
    </row>
    <row r="51" spans="1:24" x14ac:dyDescent="0.25">
      <c r="A51" s="1" t="s">
        <v>163</v>
      </c>
      <c r="B51">
        <f>STDEV(B42:B49)/SQRT(8)</f>
        <v>5.8659973708065429</v>
      </c>
      <c r="C51">
        <f t="shared" ref="C51:N51" si="8">STDEV(C42:C49)/SQRT(8)</f>
        <v>5.6406388808131949</v>
      </c>
      <c r="D51">
        <f t="shared" si="8"/>
        <v>5.0415266488915185</v>
      </c>
      <c r="E51">
        <f t="shared" si="8"/>
        <v>4.122315447332916</v>
      </c>
      <c r="F51">
        <f t="shared" si="8"/>
        <v>4.6346742430879324</v>
      </c>
      <c r="G51">
        <f t="shared" si="8"/>
        <v>4.3089353062121756</v>
      </c>
      <c r="H51">
        <f t="shared" si="8"/>
        <v>4.2285622255855539</v>
      </c>
      <c r="I51">
        <f t="shared" si="8"/>
        <v>3.7606636370334181</v>
      </c>
      <c r="J51">
        <f t="shared" si="8"/>
        <v>3.9984703811716962</v>
      </c>
      <c r="K51">
        <f t="shared" si="8"/>
        <v>3.9149532824843423</v>
      </c>
      <c r="L51">
        <f t="shared" si="8"/>
        <v>2.7866911702936776</v>
      </c>
      <c r="M51">
        <f t="shared" si="8"/>
        <v>2.4750247244941752</v>
      </c>
      <c r="N51">
        <f t="shared" si="8"/>
        <v>2.4301631498817824</v>
      </c>
    </row>
  </sheetData>
  <mergeCells count="9">
    <mergeCell ref="B40:N40"/>
    <mergeCell ref="Q40:X40"/>
    <mergeCell ref="S50:V50"/>
    <mergeCell ref="B2:D2"/>
    <mergeCell ref="Z2:AH2"/>
    <mergeCell ref="B15:N15"/>
    <mergeCell ref="Z15:AH15"/>
    <mergeCell ref="B28:N28"/>
    <mergeCell ref="Z28:AH28"/>
  </mergeCells>
  <conditionalFormatting sqref="Q42:X49">
    <cfRule type="colorScale" priority="1">
      <colorScale>
        <cfvo type="num" val="0"/>
        <cfvo type="num" val="1"/>
        <color theme="0"/>
        <color theme="1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AF47"/>
  <sheetViews>
    <sheetView zoomScale="55" zoomScaleNormal="55" workbookViewId="0">
      <selection activeCell="F21" sqref="F21"/>
    </sheetView>
  </sheetViews>
  <sheetFormatPr defaultRowHeight="15" x14ac:dyDescent="0.25"/>
  <cols>
    <col min="3" max="3" width="12.42578125" customWidth="1"/>
  </cols>
  <sheetData>
    <row r="4" spans="2:32" ht="40.9" customHeight="1" x14ac:dyDescent="0.25">
      <c r="B4" s="77" t="s">
        <v>165</v>
      </c>
      <c r="C4" s="47" t="s">
        <v>164</v>
      </c>
    </row>
    <row r="5" spans="2:32" x14ac:dyDescent="0.25">
      <c r="B5" t="s">
        <v>69</v>
      </c>
      <c r="C5" s="74">
        <v>2.1053000000000001E-3</v>
      </c>
    </row>
    <row r="6" spans="2:32" x14ac:dyDescent="0.25">
      <c r="B6" t="s">
        <v>144</v>
      </c>
      <c r="C6" s="74">
        <v>9.1742999999999998E-3</v>
      </c>
      <c r="F6" s="79" t="s">
        <v>166</v>
      </c>
      <c r="G6" s="79" t="s">
        <v>167</v>
      </c>
      <c r="H6" s="79" t="s">
        <v>168</v>
      </c>
      <c r="I6" s="79" t="s">
        <v>169</v>
      </c>
      <c r="J6" s="79" t="s">
        <v>170</v>
      </c>
      <c r="K6" s="79" t="s">
        <v>171</v>
      </c>
      <c r="L6" s="79" t="s">
        <v>172</v>
      </c>
      <c r="M6" s="79" t="s">
        <v>173</v>
      </c>
    </row>
    <row r="7" spans="2:32" x14ac:dyDescent="0.25">
      <c r="B7" t="s">
        <v>145</v>
      </c>
      <c r="C7" s="75">
        <v>0</v>
      </c>
      <c r="E7" s="79" t="s">
        <v>166</v>
      </c>
      <c r="F7" s="80">
        <v>0.90510000000000002</v>
      </c>
      <c r="G7" s="81">
        <v>0</v>
      </c>
      <c r="H7" s="82">
        <v>0</v>
      </c>
      <c r="I7" s="83">
        <v>1.67E-2</v>
      </c>
      <c r="J7" s="84">
        <v>4.7899999999999998E-2</v>
      </c>
      <c r="K7" s="85">
        <v>0</v>
      </c>
      <c r="L7" s="86">
        <v>3.0300000000000001E-2</v>
      </c>
      <c r="M7" s="87">
        <v>0</v>
      </c>
    </row>
    <row r="8" spans="2:32" x14ac:dyDescent="0.25">
      <c r="B8" t="s">
        <v>146</v>
      </c>
      <c r="C8" s="74">
        <v>0.23277900000000001</v>
      </c>
      <c r="E8" s="79" t="s">
        <v>167</v>
      </c>
      <c r="F8" s="82">
        <v>4.1999999999999997E-3</v>
      </c>
      <c r="G8" s="88">
        <v>0.87060000000000004</v>
      </c>
      <c r="H8" s="82">
        <v>0</v>
      </c>
      <c r="I8" s="82">
        <v>2.92E-2</v>
      </c>
      <c r="J8" s="82">
        <v>2.5000000000000001E-2</v>
      </c>
      <c r="K8" s="82">
        <v>4.1999999999999997E-3</v>
      </c>
      <c r="L8" s="82">
        <v>2.0999999999999999E-3</v>
      </c>
      <c r="M8" s="82">
        <v>6.4600000000000005E-2</v>
      </c>
    </row>
    <row r="9" spans="2:32" x14ac:dyDescent="0.25">
      <c r="B9" t="s">
        <v>147</v>
      </c>
      <c r="C9" s="74">
        <v>0.112981</v>
      </c>
      <c r="E9" s="79" t="s">
        <v>168</v>
      </c>
      <c r="F9" s="82">
        <v>0</v>
      </c>
      <c r="G9" s="89">
        <v>0</v>
      </c>
      <c r="H9" s="90">
        <v>0.98939999999999995</v>
      </c>
      <c r="I9" s="82">
        <v>2.0999999999999999E-3</v>
      </c>
      <c r="J9" s="82">
        <v>0</v>
      </c>
      <c r="K9" s="82">
        <v>0</v>
      </c>
      <c r="L9" s="82">
        <v>8.5000000000000006E-3</v>
      </c>
      <c r="M9" s="82">
        <v>0</v>
      </c>
    </row>
    <row r="10" spans="2:32" x14ac:dyDescent="0.25">
      <c r="B10" t="s">
        <v>148</v>
      </c>
      <c r="C10" s="74">
        <v>0.25104599999999999</v>
      </c>
      <c r="E10" s="79" t="s">
        <v>169</v>
      </c>
      <c r="F10" s="91">
        <v>8.1600000000000006E-2</v>
      </c>
      <c r="G10" s="92">
        <v>0</v>
      </c>
      <c r="H10" s="82">
        <v>0</v>
      </c>
      <c r="I10" s="93">
        <v>0.89300000000000002</v>
      </c>
      <c r="J10" s="94">
        <v>0</v>
      </c>
      <c r="K10" s="81">
        <v>2.12E-2</v>
      </c>
      <c r="L10" s="82">
        <v>0</v>
      </c>
      <c r="M10" s="95">
        <v>4.1999999999999997E-3</v>
      </c>
    </row>
    <row r="11" spans="2:32" x14ac:dyDescent="0.25">
      <c r="B11" t="s">
        <v>149</v>
      </c>
      <c r="C11" s="74">
        <v>0.200873</v>
      </c>
      <c r="E11" s="79" t="s">
        <v>170</v>
      </c>
      <c r="F11" s="87">
        <v>0.13830000000000001</v>
      </c>
      <c r="G11" s="96">
        <v>0</v>
      </c>
      <c r="H11" s="82">
        <v>0</v>
      </c>
      <c r="I11" s="82">
        <v>2.0799999999999999E-2</v>
      </c>
      <c r="J11" s="97">
        <v>0.74760000000000004</v>
      </c>
      <c r="K11" s="98">
        <v>0</v>
      </c>
      <c r="L11" s="83">
        <v>0</v>
      </c>
      <c r="M11" s="99">
        <v>9.3200000000000005E-2</v>
      </c>
    </row>
    <row r="12" spans="2:32" x14ac:dyDescent="0.25">
      <c r="B12" t="s">
        <v>150</v>
      </c>
      <c r="C12" s="74">
        <v>4.0340000000000001E-2</v>
      </c>
      <c r="E12" s="79" t="s">
        <v>171</v>
      </c>
      <c r="F12" s="82">
        <v>1.46E-2</v>
      </c>
      <c r="G12" s="81">
        <v>0</v>
      </c>
      <c r="H12" s="82">
        <v>0</v>
      </c>
      <c r="I12" s="94">
        <v>4.1999999999999997E-3</v>
      </c>
      <c r="J12" s="82">
        <v>4.1700000000000001E-2</v>
      </c>
      <c r="K12" s="100">
        <v>0.82399999999999995</v>
      </c>
      <c r="L12" s="82">
        <v>0.1135</v>
      </c>
      <c r="M12" s="82">
        <v>2.0999999999999999E-3</v>
      </c>
    </row>
    <row r="13" spans="2:32" x14ac:dyDescent="0.25">
      <c r="B13" s="73" t="s">
        <v>4</v>
      </c>
      <c r="C13" s="76">
        <f>AVERAGE(C5:C12)</f>
        <v>0.106162325</v>
      </c>
      <c r="E13" s="79" t="s">
        <v>172</v>
      </c>
      <c r="F13" s="92">
        <v>0.16009999999999999</v>
      </c>
      <c r="G13" s="82">
        <v>0</v>
      </c>
      <c r="H13" s="101">
        <v>0</v>
      </c>
      <c r="I13" s="82">
        <v>0</v>
      </c>
      <c r="J13" s="82">
        <v>8.1799999999999998E-2</v>
      </c>
      <c r="K13" s="99">
        <v>2.0999999999999999E-3</v>
      </c>
      <c r="L13" s="102">
        <v>0.7329</v>
      </c>
      <c r="M13" s="82">
        <v>2.3099999999999999E-2</v>
      </c>
    </row>
    <row r="14" spans="2:32" x14ac:dyDescent="0.25">
      <c r="B14" t="s">
        <v>180</v>
      </c>
      <c r="C14" s="60">
        <v>3.8237329161887774</v>
      </c>
      <c r="E14" s="79" t="s">
        <v>173</v>
      </c>
      <c r="F14" s="82">
        <v>0.05</v>
      </c>
      <c r="G14" s="103">
        <v>0</v>
      </c>
      <c r="H14" s="82">
        <v>0</v>
      </c>
      <c r="I14" s="81">
        <v>7.2900000000000006E-2</v>
      </c>
      <c r="J14" s="104">
        <v>0.1142</v>
      </c>
      <c r="K14" s="82">
        <v>0</v>
      </c>
      <c r="L14" s="94">
        <v>2.0999999999999999E-3</v>
      </c>
      <c r="M14" s="105">
        <v>0.76080000000000003</v>
      </c>
    </row>
    <row r="16" spans="2:32" x14ac:dyDescent="0.25">
      <c r="AE16" t="s">
        <v>183</v>
      </c>
      <c r="AF16" t="s">
        <v>165</v>
      </c>
    </row>
    <row r="17" spans="4:32" x14ac:dyDescent="0.25">
      <c r="AB17" s="60"/>
      <c r="AC17" s="48"/>
      <c r="AE17">
        <v>14.3697</v>
      </c>
      <c r="AF17">
        <v>0.21052999999999999</v>
      </c>
    </row>
    <row r="18" spans="4:32" x14ac:dyDescent="0.25">
      <c r="G18" s="127" t="s">
        <v>177</v>
      </c>
      <c r="H18" s="127"/>
      <c r="I18" s="127"/>
      <c r="J18" s="127"/>
      <c r="K18" s="127"/>
      <c r="L18" s="127"/>
      <c r="AB18" s="60"/>
      <c r="AC18" s="48"/>
      <c r="AE18">
        <v>14.034700000000001</v>
      </c>
      <c r="AF18">
        <v>0.91742999999999997</v>
      </c>
    </row>
    <row r="19" spans="4:32" x14ac:dyDescent="0.25">
      <c r="D19" s="126" t="s">
        <v>165</v>
      </c>
      <c r="E19" s="78" t="s">
        <v>174</v>
      </c>
      <c r="F19" s="78">
        <v>1</v>
      </c>
      <c r="G19" s="78">
        <v>2</v>
      </c>
      <c r="H19" s="78">
        <v>3</v>
      </c>
      <c r="I19" s="78">
        <v>4</v>
      </c>
      <c r="J19" s="78">
        <v>5</v>
      </c>
      <c r="K19" s="78">
        <v>6</v>
      </c>
      <c r="L19" s="78">
        <v>7</v>
      </c>
      <c r="M19" s="78">
        <v>8</v>
      </c>
      <c r="AB19" s="60"/>
      <c r="AC19" s="48"/>
      <c r="AE19">
        <v>8.2970000000000006</v>
      </c>
      <c r="AF19">
        <v>0</v>
      </c>
    </row>
    <row r="20" spans="4:32" x14ac:dyDescent="0.25">
      <c r="D20" s="126"/>
      <c r="E20" s="78" t="s">
        <v>175</v>
      </c>
      <c r="F20" s="78">
        <v>26.018031649407099</v>
      </c>
      <c r="G20" s="78">
        <v>20.097699252993099</v>
      </c>
      <c r="H20" s="78">
        <v>17.6834822932931</v>
      </c>
      <c r="I20" s="78">
        <v>16.302396940740199</v>
      </c>
      <c r="J20" s="78">
        <v>15.430416942752499</v>
      </c>
      <c r="K20" s="78">
        <v>14.867773637002299</v>
      </c>
      <c r="L20" s="78">
        <v>14.447056068278499</v>
      </c>
      <c r="M20" s="78">
        <v>14.1722727747168</v>
      </c>
      <c r="AB20" s="60"/>
      <c r="AC20" s="48"/>
      <c r="AE20">
        <v>5.1372999999999998</v>
      </c>
      <c r="AF20">
        <v>23.277900000000002</v>
      </c>
    </row>
    <row r="21" spans="4:32" x14ac:dyDescent="0.25">
      <c r="D21" s="126"/>
      <c r="E21" s="78" t="s">
        <v>176</v>
      </c>
      <c r="F21" s="78">
        <v>4.2495153083607802</v>
      </c>
      <c r="G21" s="78">
        <v>3.7146008482277599</v>
      </c>
      <c r="H21" s="78">
        <v>3.4749121919032002</v>
      </c>
      <c r="I21" s="78">
        <v>3.3375560324121398</v>
      </c>
      <c r="J21" s="78">
        <v>3.2535452419267101</v>
      </c>
      <c r="K21" s="78">
        <v>3.1983495675261602</v>
      </c>
      <c r="L21" s="78">
        <v>3.1719114337811698</v>
      </c>
      <c r="M21" s="78">
        <v>3.1456675761177202</v>
      </c>
      <c r="AB21" s="60"/>
      <c r="AC21" s="48"/>
      <c r="AE21">
        <v>7.1748000000000003</v>
      </c>
      <c r="AF21">
        <v>11.2981</v>
      </c>
    </row>
    <row r="22" spans="4:32" x14ac:dyDescent="0.25">
      <c r="P22" t="s">
        <v>182</v>
      </c>
      <c r="AB22" s="60"/>
      <c r="AC22" s="48"/>
      <c r="AE22">
        <v>8.0172999999999988</v>
      </c>
      <c r="AF22">
        <v>25.104599999999998</v>
      </c>
    </row>
    <row r="23" spans="4:32" x14ac:dyDescent="0.25">
      <c r="O23" t="s">
        <v>181</v>
      </c>
      <c r="P23" s="78">
        <v>19.937084050774487</v>
      </c>
      <c r="AB23" s="60"/>
      <c r="AC23" s="48"/>
      <c r="AE23">
        <v>12.826799999999999</v>
      </c>
      <c r="AF23">
        <v>20.087299999999999</v>
      </c>
    </row>
    <row r="24" spans="4:32" x14ac:dyDescent="0.25">
      <c r="O24" t="s">
        <v>180</v>
      </c>
      <c r="P24" s="78">
        <v>3.6884856863378337</v>
      </c>
      <c r="AB24" s="60"/>
      <c r="AC24" s="48"/>
      <c r="AE24">
        <v>7.2764999999999995</v>
      </c>
      <c r="AF24">
        <v>4.0339999999999998</v>
      </c>
    </row>
    <row r="25" spans="4:32" x14ac:dyDescent="0.25">
      <c r="AB25" s="60"/>
      <c r="AC25" s="60"/>
      <c r="AE25">
        <v>8.5848999999999993</v>
      </c>
      <c r="AF25">
        <v>10.62</v>
      </c>
    </row>
    <row r="26" spans="4:32" x14ac:dyDescent="0.25">
      <c r="AB26" s="60"/>
      <c r="AC26" s="60"/>
      <c r="AE26">
        <v>8.6707999999999998</v>
      </c>
      <c r="AF26">
        <v>10.62</v>
      </c>
    </row>
    <row r="29" spans="4:32" x14ac:dyDescent="0.25">
      <c r="AE29" t="s">
        <v>184</v>
      </c>
    </row>
    <row r="40" spans="4:16" x14ac:dyDescent="0.25">
      <c r="G40" s="127" t="s">
        <v>178</v>
      </c>
      <c r="H40" s="127"/>
      <c r="I40" s="127"/>
      <c r="J40" s="127"/>
      <c r="K40" s="127"/>
      <c r="L40" s="127"/>
    </row>
    <row r="41" spans="4:16" x14ac:dyDescent="0.25">
      <c r="D41" s="126" t="s">
        <v>165</v>
      </c>
      <c r="E41" s="78" t="s">
        <v>174</v>
      </c>
      <c r="F41" s="78">
        <v>1</v>
      </c>
      <c r="G41" s="78">
        <v>2</v>
      </c>
      <c r="H41" s="78">
        <v>3</v>
      </c>
      <c r="I41" s="78">
        <v>4</v>
      </c>
      <c r="J41" s="78">
        <v>5</v>
      </c>
      <c r="K41" s="78">
        <v>6</v>
      </c>
      <c r="L41" s="78">
        <v>7</v>
      </c>
      <c r="M41" s="78">
        <v>8</v>
      </c>
    </row>
    <row r="42" spans="4:16" x14ac:dyDescent="0.25">
      <c r="D42" s="126"/>
      <c r="E42" s="78" t="s">
        <v>175</v>
      </c>
      <c r="F42" s="78">
        <v>31.565917673816099</v>
      </c>
      <c r="G42" s="78">
        <v>26.716749965719799</v>
      </c>
      <c r="H42" s="78">
        <v>24.631745047964198</v>
      </c>
      <c r="I42" s="78">
        <v>23.4438690858066</v>
      </c>
      <c r="J42" s="78">
        <v>22.7008177525944</v>
      </c>
      <c r="K42" s="78">
        <v>22.193729804069399</v>
      </c>
      <c r="L42" s="78">
        <v>21.8349467250072</v>
      </c>
      <c r="M42" s="78">
        <v>21.496875038041299</v>
      </c>
    </row>
    <row r="43" spans="4:16" x14ac:dyDescent="0.25">
      <c r="D43" s="126"/>
      <c r="E43" s="78" t="s">
        <v>176</v>
      </c>
      <c r="F43" s="78">
        <v>5.0797215898214398</v>
      </c>
      <c r="G43" s="78">
        <v>4.8024115999507799</v>
      </c>
      <c r="H43" s="78">
        <v>4.6062014458388401</v>
      </c>
      <c r="I43" s="78">
        <v>4.51864371605794</v>
      </c>
      <c r="J43" s="78">
        <v>4.4691390979278296</v>
      </c>
      <c r="K43" s="78">
        <v>4.44350983455044</v>
      </c>
      <c r="L43" s="78">
        <v>4.4415851964517703</v>
      </c>
      <c r="M43" s="78">
        <v>4.4279473317848597</v>
      </c>
    </row>
    <row r="45" spans="4:16" x14ac:dyDescent="0.25">
      <c r="P45" t="s">
        <v>179</v>
      </c>
    </row>
    <row r="46" spans="4:16" x14ac:dyDescent="0.25">
      <c r="O46" t="s">
        <v>181</v>
      </c>
      <c r="P46" s="78">
        <v>19.91404216388835</v>
      </c>
    </row>
    <row r="47" spans="4:16" x14ac:dyDescent="0.25">
      <c r="O47" t="s">
        <v>180</v>
      </c>
      <c r="P47" s="78">
        <v>4.4938288114756473</v>
      </c>
    </row>
  </sheetData>
  <mergeCells count="4">
    <mergeCell ref="D19:D21"/>
    <mergeCell ref="G18:L18"/>
    <mergeCell ref="G40:L40"/>
    <mergeCell ref="D41:D43"/>
  </mergeCells>
  <conditionalFormatting sqref="F7:M14">
    <cfRule type="colorScale" priority="1">
      <colorScale>
        <cfvo type="percent" val="0"/>
        <cfvo type="percent" val="100"/>
        <color theme="0"/>
        <color theme="1"/>
      </colorScale>
    </cfRule>
  </conditionalFormatting>
  <pageMargins left="0.7" right="0.7" top="0.75" bottom="0.75" header="0.3" footer="0.3"/>
  <pageSetup orientation="portrait" verticalDpi="0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63"/>
  <sheetViews>
    <sheetView topLeftCell="X11" zoomScale="90" zoomScaleNormal="90" workbookViewId="0">
      <selection activeCell="AN8" sqref="AN8"/>
    </sheetView>
  </sheetViews>
  <sheetFormatPr defaultRowHeight="15" x14ac:dyDescent="0.25"/>
  <sheetData>
    <row r="1" spans="1:36" x14ac:dyDescent="0.25">
      <c r="B1" t="s">
        <v>187</v>
      </c>
    </row>
    <row r="3" spans="1:36" x14ac:dyDescent="0.25">
      <c r="A3" s="128" t="s">
        <v>188</v>
      </c>
      <c r="B3" s="129"/>
      <c r="C3" s="129"/>
      <c r="D3" s="129"/>
      <c r="E3" s="129"/>
      <c r="F3" s="129"/>
      <c r="G3" s="129"/>
      <c r="H3" s="129"/>
      <c r="I3" s="129"/>
      <c r="J3" s="129"/>
      <c r="K3" s="129"/>
      <c r="L3" s="129"/>
      <c r="M3" s="129"/>
      <c r="N3" s="129"/>
      <c r="O3" s="129"/>
      <c r="P3" s="129"/>
      <c r="Q3" s="129"/>
      <c r="R3" s="130"/>
    </row>
    <row r="4" spans="1:36" x14ac:dyDescent="0.25">
      <c r="A4" s="20" t="s">
        <v>71</v>
      </c>
      <c r="U4">
        <v>19.614188894305599</v>
      </c>
      <c r="V4">
        <v>10.1052740259323</v>
      </c>
      <c r="W4">
        <v>7.2661231690412302</v>
      </c>
      <c r="X4">
        <v>5.8011387504426803</v>
      </c>
      <c r="Y4">
        <v>4.9126776061552304</v>
      </c>
      <c r="Z4">
        <v>4.4483263288060302</v>
      </c>
      <c r="AA4">
        <v>3.9887638088326498</v>
      </c>
      <c r="AB4">
        <v>3.8925855717809501</v>
      </c>
      <c r="AC4">
        <v>3.70100354018482</v>
      </c>
      <c r="AD4">
        <v>3.5122183926417798</v>
      </c>
      <c r="AE4">
        <v>3.3928680630218402</v>
      </c>
      <c r="AF4">
        <v>3.3250471343482202</v>
      </c>
      <c r="AG4">
        <v>3.1900450334227699</v>
      </c>
      <c r="AH4">
        <v>3.1558063129695699</v>
      </c>
      <c r="AI4">
        <v>3.0885956794650702</v>
      </c>
      <c r="AJ4">
        <v>3.0408282038349701</v>
      </c>
    </row>
    <row r="5" spans="1:36" x14ac:dyDescent="0.25">
      <c r="B5" s="1" t="s">
        <v>113</v>
      </c>
      <c r="C5">
        <v>21.343588794048799</v>
      </c>
      <c r="D5">
        <v>12.793071366527499</v>
      </c>
      <c r="E5">
        <v>10.090130969437</v>
      </c>
      <c r="F5">
        <v>7.7324388447990202</v>
      </c>
      <c r="G5">
        <v>7.2471644372999098</v>
      </c>
      <c r="H5">
        <v>6.9199362757663803</v>
      </c>
      <c r="I5">
        <v>5.8527205971040299</v>
      </c>
      <c r="J5">
        <v>6.0590974068716204</v>
      </c>
      <c r="K5">
        <v>5.2477124231969299</v>
      </c>
      <c r="L5">
        <v>4.91767600349083</v>
      </c>
      <c r="M5">
        <v>4.7614700407970396</v>
      </c>
      <c r="N5">
        <v>4.6483506523139297</v>
      </c>
      <c r="O5">
        <v>4.6243413559472701</v>
      </c>
      <c r="P5">
        <v>4.5762813912595801</v>
      </c>
      <c r="Q5">
        <v>4.5101907929605396</v>
      </c>
      <c r="R5">
        <v>4.4935867527875102</v>
      </c>
      <c r="T5" t="s">
        <v>190</v>
      </c>
      <c r="U5">
        <v>19.614188894305606</v>
      </c>
      <c r="V5">
        <v>10.105274025932566</v>
      </c>
      <c r="W5">
        <v>7.2661231690411174</v>
      </c>
      <c r="X5">
        <v>5.8011387504427656</v>
      </c>
      <c r="Y5">
        <v>4.9126776061552615</v>
      </c>
      <c r="Z5">
        <v>4.4483263288060506</v>
      </c>
      <c r="AA5">
        <v>3.9887638088326485</v>
      </c>
      <c r="AB5">
        <v>3.8925855717809483</v>
      </c>
      <c r="AC5">
        <v>3.70100354018482</v>
      </c>
      <c r="AD5">
        <v>3.5122183926417789</v>
      </c>
      <c r="AE5">
        <v>3.3928680630218437</v>
      </c>
      <c r="AF5">
        <v>3.3250471343482189</v>
      </c>
      <c r="AG5">
        <v>3.1900450334227721</v>
      </c>
      <c r="AH5">
        <v>3.1558063129695717</v>
      </c>
      <c r="AI5">
        <v>3.0885956794650689</v>
      </c>
      <c r="AJ5">
        <v>3.0408282038349652</v>
      </c>
    </row>
    <row r="6" spans="1:36" x14ac:dyDescent="0.25">
      <c r="B6" s="1" t="s">
        <v>2</v>
      </c>
      <c r="C6">
        <v>14.0013487318736</v>
      </c>
      <c r="D6">
        <v>8.1272621833640208</v>
      </c>
      <c r="E6">
        <v>5.4315002038017397</v>
      </c>
      <c r="F6">
        <v>5.8985215137573297</v>
      </c>
      <c r="G6">
        <v>5.2335372029279901</v>
      </c>
      <c r="H6">
        <v>4.7193545184980801</v>
      </c>
      <c r="I6">
        <v>4.1503776276125501</v>
      </c>
      <c r="J6">
        <v>4.1443197645260996</v>
      </c>
      <c r="K6">
        <v>3.98602382858647</v>
      </c>
      <c r="L6">
        <v>3.9129765352401402</v>
      </c>
      <c r="M6">
        <v>3.9044863750487</v>
      </c>
      <c r="N6">
        <v>3.78863661244934</v>
      </c>
      <c r="O6">
        <v>3.4483164571064502</v>
      </c>
      <c r="P6">
        <v>3.41986851568796</v>
      </c>
      <c r="Q6">
        <v>3.3754761087547598</v>
      </c>
      <c r="R6">
        <v>3.22990414599994</v>
      </c>
      <c r="T6" t="s">
        <v>189</v>
      </c>
      <c r="U6">
        <v>7.2332409099565762</v>
      </c>
      <c r="V6">
        <v>4.5947667632060867</v>
      </c>
      <c r="W6">
        <v>3.6924542593232665</v>
      </c>
      <c r="X6">
        <v>3.3044719533924258</v>
      </c>
      <c r="Y6">
        <v>2.9711886877498528</v>
      </c>
      <c r="Z6">
        <v>2.806993068987063</v>
      </c>
      <c r="AA6">
        <v>2.705229779493378</v>
      </c>
      <c r="AB6">
        <v>2.6737122489055447</v>
      </c>
      <c r="AC6">
        <v>2.6284395743812072</v>
      </c>
      <c r="AD6">
        <v>2.5963400332440196</v>
      </c>
      <c r="AE6">
        <v>2.5513820467443629</v>
      </c>
      <c r="AF6">
        <v>2.5033155095836532</v>
      </c>
      <c r="AG6">
        <v>2.4653789114009577</v>
      </c>
      <c r="AH6">
        <v>2.422970900385554</v>
      </c>
      <c r="AI6">
        <v>2.3872135704686599</v>
      </c>
      <c r="AJ6">
        <v>2.3807309516427169</v>
      </c>
    </row>
    <row r="7" spans="1:36" x14ac:dyDescent="0.25">
      <c r="B7" s="1" t="s">
        <v>3</v>
      </c>
      <c r="C7">
        <v>15.684571558110401</v>
      </c>
      <c r="D7">
        <v>10.115383201841899</v>
      </c>
      <c r="E7">
        <v>7.6620752807896197</v>
      </c>
      <c r="F7">
        <v>5.9579070006030204</v>
      </c>
      <c r="G7">
        <v>5.3595861225635799</v>
      </c>
      <c r="H7">
        <v>4.8655992555468801</v>
      </c>
      <c r="I7">
        <v>4.5814451640152596</v>
      </c>
      <c r="J7">
        <v>4.2472972694964897</v>
      </c>
      <c r="K7">
        <v>3.7183886828683801</v>
      </c>
      <c r="L7">
        <v>3.56351344664919</v>
      </c>
      <c r="M7">
        <v>3.51899432397741</v>
      </c>
      <c r="N7">
        <v>3.4233855324090099</v>
      </c>
      <c r="O7">
        <v>3.01440567041189</v>
      </c>
      <c r="P7">
        <v>3.2395450506870902</v>
      </c>
      <c r="Q7">
        <v>3.0379920538304801</v>
      </c>
      <c r="R7">
        <v>2.8523710523066401</v>
      </c>
      <c r="U7">
        <f>U5/U6</f>
        <v>2.7116736658537972</v>
      </c>
      <c r="V7">
        <f t="shared" ref="V7:AJ7" si="0">V5/V6</f>
        <v>2.1993007581698047</v>
      </c>
      <c r="W7">
        <f t="shared" si="0"/>
        <v>1.9678302448011404</v>
      </c>
      <c r="X7">
        <f t="shared" si="0"/>
        <v>1.755541833086893</v>
      </c>
      <c r="Y7">
        <f t="shared" si="0"/>
        <v>1.6534384458348694</v>
      </c>
      <c r="Z7">
        <f t="shared" si="0"/>
        <v>1.5847300721733817</v>
      </c>
      <c r="AA7">
        <f t="shared" si="0"/>
        <v>1.4744639583184111</v>
      </c>
      <c r="AB7">
        <f t="shared" si="0"/>
        <v>1.455873036963621</v>
      </c>
      <c r="AC7">
        <f t="shared" si="0"/>
        <v>1.408061108293166</v>
      </c>
      <c r="AD7">
        <f t="shared" si="0"/>
        <v>1.3527574769370279</v>
      </c>
      <c r="AE7">
        <f t="shared" si="0"/>
        <v>1.3298157629317966</v>
      </c>
      <c r="AF7">
        <f t="shared" si="0"/>
        <v>1.3282573137979057</v>
      </c>
      <c r="AG7">
        <f t="shared" si="0"/>
        <v>1.2939370166065147</v>
      </c>
      <c r="AH7">
        <f t="shared" si="0"/>
        <v>1.3024532455042714</v>
      </c>
      <c r="AI7">
        <f t="shared" si="0"/>
        <v>1.2938078593691611</v>
      </c>
      <c r="AJ7">
        <f t="shared" si="0"/>
        <v>1.2772666318034711</v>
      </c>
    </row>
    <row r="8" spans="1:36" x14ac:dyDescent="0.25">
      <c r="B8" s="1" t="s">
        <v>46</v>
      </c>
      <c r="C8">
        <v>25.179845776006101</v>
      </c>
      <c r="D8">
        <v>11.185580313348201</v>
      </c>
      <c r="E8">
        <v>7.3610267067920701</v>
      </c>
      <c r="F8">
        <v>5.9719572368458396</v>
      </c>
      <c r="G8">
        <v>4.8625893556510897</v>
      </c>
      <c r="H8">
        <v>4.0301721774097503</v>
      </c>
      <c r="I8">
        <v>3.68894073879909</v>
      </c>
      <c r="J8">
        <v>3.5738157730836599</v>
      </c>
      <c r="K8">
        <v>3.5057811328147399</v>
      </c>
      <c r="L8">
        <v>3.3268758365558702</v>
      </c>
      <c r="M8">
        <v>3.3382778759890002</v>
      </c>
      <c r="N8">
        <v>3.2978825471851398</v>
      </c>
      <c r="O8">
        <v>3.0984040045438301</v>
      </c>
      <c r="P8">
        <v>3.14761818759249</v>
      </c>
      <c r="Q8">
        <v>3.0382080998968801</v>
      </c>
      <c r="R8">
        <v>3.04228673952628</v>
      </c>
    </row>
    <row r="9" spans="1:36" x14ac:dyDescent="0.25">
      <c r="B9" s="1" t="s">
        <v>63</v>
      </c>
      <c r="C9">
        <v>25.232417284277801</v>
      </c>
      <c r="D9">
        <v>9.0262657825916399</v>
      </c>
      <c r="E9">
        <v>6.8694309475243296</v>
      </c>
      <c r="F9">
        <v>5.9865666189275801</v>
      </c>
      <c r="G9">
        <v>4.8637681645841404</v>
      </c>
      <c r="H9">
        <v>4.2045696694458696</v>
      </c>
      <c r="I9">
        <v>3.69595115722485</v>
      </c>
      <c r="J9">
        <v>3.5548210500489899</v>
      </c>
      <c r="K9">
        <v>3.4538354176998598</v>
      </c>
      <c r="L9">
        <v>3.5107637637426898</v>
      </c>
      <c r="M9">
        <v>3.47827413371175</v>
      </c>
      <c r="N9">
        <v>3.3854628208633502</v>
      </c>
      <c r="O9">
        <v>3.3500044035419601</v>
      </c>
      <c r="P9">
        <v>3.2664081768304101</v>
      </c>
      <c r="Q9">
        <v>3.2585190577733498</v>
      </c>
      <c r="R9">
        <v>3.2622355956145102</v>
      </c>
    </row>
    <row r="10" spans="1:36" x14ac:dyDescent="0.25">
      <c r="B10" s="1" t="s">
        <v>65</v>
      </c>
      <c r="C10">
        <v>25.6832598699526</v>
      </c>
      <c r="D10">
        <v>9.9753429774136801</v>
      </c>
      <c r="E10">
        <v>7.7523992233658303</v>
      </c>
      <c r="F10">
        <v>6.6309806932558004</v>
      </c>
      <c r="G10">
        <v>5.5621792440034898</v>
      </c>
      <c r="H10">
        <v>5.1743874990327701</v>
      </c>
      <c r="I10">
        <v>4.6667237596384199</v>
      </c>
      <c r="J10">
        <v>4.6438212489999904</v>
      </c>
      <c r="K10">
        <v>4.3426997140179804</v>
      </c>
      <c r="L10">
        <v>4.2759807744781098</v>
      </c>
      <c r="M10">
        <v>3.7858596472672401</v>
      </c>
      <c r="N10">
        <v>3.5346094295719301</v>
      </c>
      <c r="O10">
        <v>3.4881424143285402</v>
      </c>
      <c r="P10">
        <v>3.2349975827958599</v>
      </c>
      <c r="Q10">
        <v>3.2296637220922899</v>
      </c>
      <c r="R10">
        <v>3.1894751501390202</v>
      </c>
    </row>
    <row r="11" spans="1:36" x14ac:dyDescent="0.25">
      <c r="B11" s="1" t="s">
        <v>64</v>
      </c>
      <c r="C11">
        <v>17.5162721575823</v>
      </c>
      <c r="D11">
        <v>11.1684433982072</v>
      </c>
      <c r="E11">
        <v>7.5526079871316201</v>
      </c>
      <c r="F11">
        <v>4.6174912730483602</v>
      </c>
      <c r="G11">
        <v>3.1270941297588299</v>
      </c>
      <c r="H11">
        <v>2.4215236240778002</v>
      </c>
      <c r="I11">
        <v>2.3368456086968101</v>
      </c>
      <c r="J11">
        <v>2.0653738851561698</v>
      </c>
      <c r="K11">
        <v>2.7405356448710201</v>
      </c>
      <c r="L11">
        <v>1.8859941382265</v>
      </c>
      <c r="M11">
        <v>1.9215092951639701</v>
      </c>
      <c r="N11">
        <v>1.9545737463133099</v>
      </c>
      <c r="O11">
        <v>1.9530207242247899</v>
      </c>
      <c r="P11">
        <v>1.9343150633265001</v>
      </c>
      <c r="Q11">
        <v>1.82136724186137</v>
      </c>
      <c r="R11">
        <v>1.8301136320243401</v>
      </c>
    </row>
    <row r="12" spans="1:36" x14ac:dyDescent="0.25">
      <c r="B12" s="1" t="s">
        <v>66</v>
      </c>
      <c r="C12">
        <v>13.102697214748501</v>
      </c>
      <c r="D12">
        <v>7.5380080532757399</v>
      </c>
      <c r="E12">
        <v>5.8133570163537298</v>
      </c>
      <c r="F12">
        <v>4.8385595329193096</v>
      </c>
      <c r="G12">
        <v>4.2116729422952899</v>
      </c>
      <c r="H12">
        <v>3.8282464484093799</v>
      </c>
      <c r="I12">
        <v>3.4842309934078002</v>
      </c>
      <c r="J12">
        <v>3.31171633245014</v>
      </c>
      <c r="K12">
        <v>3.0225705906335398</v>
      </c>
      <c r="L12">
        <v>3.0541692831959302</v>
      </c>
      <c r="M12">
        <v>2.8691967361842301</v>
      </c>
      <c r="N12">
        <v>2.9130237680628799</v>
      </c>
      <c r="O12">
        <v>2.74437773276955</v>
      </c>
      <c r="P12">
        <v>2.6340773757449498</v>
      </c>
      <c r="Q12">
        <v>2.4882878784888698</v>
      </c>
      <c r="R12">
        <v>2.4620256980775301</v>
      </c>
    </row>
    <row r="13" spans="1:36" x14ac:dyDescent="0.25">
      <c r="B13" s="1" t="s">
        <v>67</v>
      </c>
      <c r="C13">
        <v>20.4975412550058</v>
      </c>
      <c r="D13">
        <v>11.342740034936799</v>
      </c>
      <c r="E13">
        <v>6.4138520246835604</v>
      </c>
      <c r="F13">
        <v>5.1031324038992603</v>
      </c>
      <c r="G13">
        <v>4.3809083753122602</v>
      </c>
      <c r="H13">
        <v>4.1282178522302804</v>
      </c>
      <c r="I13">
        <v>3.6129513678607501</v>
      </c>
      <c r="J13">
        <v>3.4890478261675</v>
      </c>
      <c r="K13">
        <v>3.4304092489819702</v>
      </c>
      <c r="L13">
        <v>3.26666933269916</v>
      </c>
      <c r="M13">
        <v>3.1739820262113501</v>
      </c>
      <c r="N13">
        <v>3.1128526508255501</v>
      </c>
      <c r="O13">
        <v>3.0780604486808101</v>
      </c>
      <c r="P13">
        <v>3.07648285441228</v>
      </c>
      <c r="Q13">
        <v>3.11500307121146</v>
      </c>
      <c r="R13">
        <v>3.1114592721944399</v>
      </c>
    </row>
    <row r="14" spans="1:36" x14ac:dyDescent="0.25">
      <c r="B14" s="1" t="s">
        <v>68</v>
      </c>
      <c r="C14">
        <v>16.846623456243201</v>
      </c>
      <c r="D14">
        <v>9.7230491606621907</v>
      </c>
      <c r="E14">
        <v>7.44820746031328</v>
      </c>
      <c r="F14">
        <v>5.2530402813572099</v>
      </c>
      <c r="G14">
        <v>4.33011853296121</v>
      </c>
      <c r="H14">
        <v>4.1393536483691298</v>
      </c>
      <c r="I14">
        <v>3.8842235121681701</v>
      </c>
      <c r="J14">
        <v>3.8240040784696698</v>
      </c>
      <c r="K14">
        <v>3.6013787755569702</v>
      </c>
      <c r="L14">
        <v>3.4138515757276502</v>
      </c>
      <c r="M14">
        <v>3.1936031224082702</v>
      </c>
      <c r="N14">
        <v>3.2083750780720002</v>
      </c>
      <c r="O14">
        <v>3.1133307828533399</v>
      </c>
      <c r="P14">
        <v>3.0565842417754698</v>
      </c>
      <c r="Q14">
        <v>3.0335185213414699</v>
      </c>
      <c r="R14">
        <v>2.9485610712919601</v>
      </c>
    </row>
    <row r="15" spans="1:36" x14ac:dyDescent="0.25">
      <c r="B15" s="106" t="s">
        <v>85</v>
      </c>
      <c r="C15" s="107">
        <f>AVERAGE(C5:C14)</f>
        <v>19.508816609784912</v>
      </c>
      <c r="D15" s="107">
        <f t="shared" ref="D15:R15" si="1">AVERAGE(D5:D14)</f>
        <v>10.099514647216886</v>
      </c>
      <c r="E15" s="107">
        <f t="shared" si="1"/>
        <v>7.2394587820192786</v>
      </c>
      <c r="F15" s="107">
        <f t="shared" si="1"/>
        <v>5.7990595399412737</v>
      </c>
      <c r="G15" s="107">
        <f t="shared" si="1"/>
        <v>4.9178618507357781</v>
      </c>
      <c r="H15" s="107">
        <f t="shared" si="1"/>
        <v>4.4431360968786322</v>
      </c>
      <c r="I15" s="107">
        <f t="shared" si="1"/>
        <v>3.9954410526527733</v>
      </c>
      <c r="J15" s="107">
        <f t="shared" si="1"/>
        <v>3.8913314635270324</v>
      </c>
      <c r="K15" s="107">
        <f t="shared" si="1"/>
        <v>3.7049335459227861</v>
      </c>
      <c r="L15" s="107">
        <f t="shared" si="1"/>
        <v>3.5128470690006068</v>
      </c>
      <c r="M15" s="107">
        <f t="shared" si="1"/>
        <v>3.3945653576758956</v>
      </c>
      <c r="N15" s="107">
        <f t="shared" si="1"/>
        <v>3.3267152838066445</v>
      </c>
      <c r="O15" s="107">
        <f t="shared" si="1"/>
        <v>3.1912403994408427</v>
      </c>
      <c r="P15" s="107">
        <f t="shared" si="1"/>
        <v>3.1586178440112591</v>
      </c>
      <c r="Q15" s="107">
        <f t="shared" si="1"/>
        <v>3.0908226548211468</v>
      </c>
      <c r="R15" s="107">
        <f t="shared" si="1"/>
        <v>3.0422019109962166</v>
      </c>
    </row>
    <row r="16" spans="1:36" x14ac:dyDescent="0.25">
      <c r="B16" s="67" t="s">
        <v>180</v>
      </c>
      <c r="C16">
        <f>STDEV(C5:C14)/SQRT(10)</f>
        <v>1.5071710644491236</v>
      </c>
      <c r="D16">
        <f t="shared" ref="D16:R16" si="2">STDEV(D5:D14)/SQRT(10)</f>
        <v>0.50424156562361022</v>
      </c>
      <c r="E16">
        <f t="shared" si="2"/>
        <v>0.40614022345665951</v>
      </c>
      <c r="F16">
        <f t="shared" si="2"/>
        <v>0.29119183257557935</v>
      </c>
      <c r="G16">
        <f t="shared" si="2"/>
        <v>0.34125358648819382</v>
      </c>
      <c r="H16">
        <f t="shared" si="2"/>
        <v>0.36221473315116276</v>
      </c>
      <c r="I16">
        <f t="shared" si="2"/>
        <v>0.29101532703533256</v>
      </c>
      <c r="J16">
        <f t="shared" si="2"/>
        <v>0.32500701103093715</v>
      </c>
      <c r="K16">
        <f t="shared" si="2"/>
        <v>0.22237572771906522</v>
      </c>
      <c r="L16">
        <f t="shared" si="2"/>
        <v>0.25123289447021946</v>
      </c>
      <c r="M16">
        <f t="shared" si="2"/>
        <v>0.23195225234406711</v>
      </c>
      <c r="N16">
        <f t="shared" si="2"/>
        <v>0.21423231867805734</v>
      </c>
      <c r="O16">
        <f t="shared" si="2"/>
        <v>0.21147277735451578</v>
      </c>
      <c r="P16">
        <f t="shared" si="2"/>
        <v>0.20798936100887161</v>
      </c>
      <c r="Q16">
        <f t="shared" si="2"/>
        <v>0.2141397635021986</v>
      </c>
      <c r="R16">
        <f t="shared" si="2"/>
        <v>0.21258247294863872</v>
      </c>
    </row>
    <row r="19" spans="1:38" x14ac:dyDescent="0.25">
      <c r="A19" s="20" t="s">
        <v>98</v>
      </c>
    </row>
    <row r="20" spans="1:38" x14ac:dyDescent="0.25">
      <c r="B20" s="1" t="s">
        <v>113</v>
      </c>
      <c r="C20">
        <v>1</v>
      </c>
      <c r="D20">
        <v>0.50561811834897696</v>
      </c>
      <c r="E20">
        <v>0.34334173258198297</v>
      </c>
      <c r="F20">
        <v>0.198241278206295</v>
      </c>
      <c r="G20">
        <v>0.16754488824521199</v>
      </c>
      <c r="H20">
        <v>0.151179150926122</v>
      </c>
      <c r="I20">
        <v>8.0573977313107004E-2</v>
      </c>
      <c r="J20">
        <v>9.5672873258910301E-2</v>
      </c>
      <c r="K20">
        <v>4.5987000675922297E-2</v>
      </c>
      <c r="L20">
        <v>2.5529931509915699E-2</v>
      </c>
      <c r="M20">
        <v>1.5841372901334201E-2</v>
      </c>
      <c r="N20">
        <v>8.9842178698193095E-3</v>
      </c>
      <c r="O20">
        <v>7.7169022047840199E-3</v>
      </c>
      <c r="P20">
        <v>4.77344062013948E-3</v>
      </c>
      <c r="Q20">
        <v>8.2431122014539702E-4</v>
      </c>
      <c r="R20">
        <v>0</v>
      </c>
    </row>
    <row r="21" spans="1:38" x14ac:dyDescent="0.25">
      <c r="B21" s="1" t="s">
        <v>2</v>
      </c>
      <c r="C21">
        <v>1</v>
      </c>
      <c r="D21">
        <v>0.50386795613793001</v>
      </c>
      <c r="E21">
        <v>0.21539911594057601</v>
      </c>
      <c r="F21">
        <v>0.26470327325806903</v>
      </c>
      <c r="G21">
        <v>0.196547561184237</v>
      </c>
      <c r="H21">
        <v>0.147722385438772</v>
      </c>
      <c r="I21">
        <v>9.1460908620457707E-2</v>
      </c>
      <c r="J21">
        <v>9.05735101987417E-2</v>
      </c>
      <c r="K21">
        <v>7.4630137190569407E-2</v>
      </c>
      <c r="L21">
        <v>6.8625925577638996E-2</v>
      </c>
      <c r="M21">
        <v>6.7379065534513394E-2</v>
      </c>
      <c r="N21">
        <v>5.5915822111171402E-2</v>
      </c>
      <c r="O21">
        <v>2.1978431048688199E-2</v>
      </c>
      <c r="P21">
        <v>1.8644951114544599E-2</v>
      </c>
      <c r="Q21">
        <v>1.47024819091839E-2</v>
      </c>
      <c r="R21">
        <v>0</v>
      </c>
    </row>
    <row r="22" spans="1:38" x14ac:dyDescent="0.25">
      <c r="B22" s="1" t="s">
        <v>3</v>
      </c>
      <c r="C22">
        <v>1</v>
      </c>
      <c r="D22">
        <v>0.54075722291033901</v>
      </c>
      <c r="E22">
        <v>0.36977567917924198</v>
      </c>
      <c r="F22">
        <v>0.233530299572523</v>
      </c>
      <c r="G22">
        <v>0.18776800573434499</v>
      </c>
      <c r="H22">
        <v>0.151642488740693</v>
      </c>
      <c r="I22">
        <v>0.13003019682594499</v>
      </c>
      <c r="J22">
        <v>0.10547053491192</v>
      </c>
      <c r="K22">
        <v>6.5589246139535401E-2</v>
      </c>
      <c r="L22">
        <v>5.4360508803387303E-2</v>
      </c>
      <c r="M22">
        <v>5.0459362170340798E-2</v>
      </c>
      <c r="N22">
        <v>4.3198017849593803E-2</v>
      </c>
      <c r="O22">
        <v>1.23177489159393E-2</v>
      </c>
      <c r="P22">
        <v>2.94890682209549E-2</v>
      </c>
      <c r="Q22">
        <v>1.4010322007985699E-2</v>
      </c>
      <c r="R22">
        <v>0</v>
      </c>
    </row>
    <row r="23" spans="1:38" x14ac:dyDescent="0.25">
      <c r="B23" s="1" t="s">
        <v>46</v>
      </c>
      <c r="C23">
        <v>1</v>
      </c>
      <c r="D23">
        <v>0.359019796750428</v>
      </c>
      <c r="E23">
        <v>0.183332993259787</v>
      </c>
      <c r="F23">
        <v>0.12547572380706201</v>
      </c>
      <c r="G23">
        <v>7.9803034172133497E-2</v>
      </c>
      <c r="H23">
        <v>4.3848189825141298E-2</v>
      </c>
      <c r="I23">
        <v>2.8881287399145899E-2</v>
      </c>
      <c r="J23">
        <v>2.3565750891871899E-2</v>
      </c>
      <c r="K23">
        <v>2.0440249838470401E-2</v>
      </c>
      <c r="L23">
        <v>1.2313604271339E-2</v>
      </c>
      <c r="M23">
        <v>1.3003129172398801E-2</v>
      </c>
      <c r="N23">
        <v>1.1222990684313599E-2</v>
      </c>
      <c r="O23">
        <v>2.7020847007683999E-3</v>
      </c>
      <c r="P23">
        <v>4.7411397285861898E-3</v>
      </c>
      <c r="Q23">
        <v>0</v>
      </c>
      <c r="R23" s="108">
        <v>5.7952107570444397E-5</v>
      </c>
    </row>
    <row r="24" spans="1:38" x14ac:dyDescent="0.25">
      <c r="B24" s="1" t="s">
        <v>63</v>
      </c>
      <c r="C24">
        <v>1</v>
      </c>
      <c r="D24">
        <v>0.27703997378585299</v>
      </c>
      <c r="E24">
        <v>0.16885807502265601</v>
      </c>
      <c r="F24">
        <v>0.12635806767098401</v>
      </c>
      <c r="G24">
        <v>7.3556044950061905E-2</v>
      </c>
      <c r="H24">
        <v>4.3473633298138102E-2</v>
      </c>
      <c r="I24">
        <v>2.0092443834398701E-2</v>
      </c>
      <c r="J24">
        <v>1.36479425940768E-2</v>
      </c>
      <c r="K24">
        <v>8.7779202515269102E-3</v>
      </c>
      <c r="L24">
        <v>1.1349059095224601E-2</v>
      </c>
      <c r="M24">
        <v>9.8331688018869594E-3</v>
      </c>
      <c r="N24">
        <v>5.8553472885065402E-3</v>
      </c>
      <c r="O24">
        <v>4.1638669407021199E-3</v>
      </c>
      <c r="P24">
        <v>3.8266394018256699E-4</v>
      </c>
      <c r="Q24">
        <v>0</v>
      </c>
      <c r="R24">
        <v>2.06159558445229E-4</v>
      </c>
    </row>
    <row r="25" spans="1:38" x14ac:dyDescent="0.25">
      <c r="B25" s="1" t="s">
        <v>65</v>
      </c>
      <c r="C25">
        <v>1</v>
      </c>
      <c r="D25">
        <v>0.30051349326440502</v>
      </c>
      <c r="E25">
        <v>0.20413945855610599</v>
      </c>
      <c r="F25">
        <v>0.15166933213540901</v>
      </c>
      <c r="G25">
        <v>0.104034294633071</v>
      </c>
      <c r="H25">
        <v>8.7870377824963097E-2</v>
      </c>
      <c r="I25">
        <v>6.5179614225391896E-2</v>
      </c>
      <c r="J25">
        <v>6.5055857783040197E-2</v>
      </c>
      <c r="K25">
        <v>5.1361868471535801E-2</v>
      </c>
      <c r="L25">
        <v>4.8470529167679202E-2</v>
      </c>
      <c r="M25">
        <v>2.6597605507160699E-2</v>
      </c>
      <c r="N25">
        <v>1.5607141640980499E-2</v>
      </c>
      <c r="O25">
        <v>1.35470057184085E-2</v>
      </c>
      <c r="P25">
        <v>1.9973339920503299E-3</v>
      </c>
      <c r="Q25">
        <v>1.76917900016656E-3</v>
      </c>
      <c r="R25">
        <v>0</v>
      </c>
    </row>
    <row r="26" spans="1:38" x14ac:dyDescent="0.25">
      <c r="B26" s="1" t="s">
        <v>64</v>
      </c>
      <c r="C26">
        <v>1</v>
      </c>
      <c r="D26">
        <v>0.57744652811983699</v>
      </c>
      <c r="E26">
        <v>0.36535436478058603</v>
      </c>
      <c r="F26">
        <v>0.17825371007347601</v>
      </c>
      <c r="G26">
        <v>8.2664320256833901E-2</v>
      </c>
      <c r="H26">
        <v>3.8565720365266697E-2</v>
      </c>
      <c r="I26">
        <v>3.3234792274448602E-2</v>
      </c>
      <c r="J26">
        <v>1.6135986560997399E-2</v>
      </c>
      <c r="K26">
        <v>5.7381862000617297E-2</v>
      </c>
      <c r="L26">
        <v>4.6493250412682598E-3</v>
      </c>
      <c r="M26">
        <v>6.7021634611696404E-3</v>
      </c>
      <c r="N26">
        <v>8.6880569124273208E-3</v>
      </c>
      <c r="O26">
        <v>8.2730171028992799E-3</v>
      </c>
      <c r="P26">
        <v>7.0266917502315304E-3</v>
      </c>
      <c r="Q26">
        <v>0</v>
      </c>
      <c r="R26">
        <v>5.1764217047782198E-4</v>
      </c>
    </row>
    <row r="27" spans="1:38" x14ac:dyDescent="0.25">
      <c r="B27" s="1" t="s">
        <v>66</v>
      </c>
      <c r="C27">
        <v>1</v>
      </c>
      <c r="D27">
        <v>0.46015481925989199</v>
      </c>
      <c r="E27">
        <v>0.30655483308742199</v>
      </c>
      <c r="F27">
        <v>0.21734671328344199</v>
      </c>
      <c r="G27">
        <v>0.16073848742941299</v>
      </c>
      <c r="H27">
        <v>0.12493803971668301</v>
      </c>
      <c r="I27">
        <v>9.2739003584653298E-2</v>
      </c>
      <c r="J27">
        <v>7.6934682570503801E-2</v>
      </c>
      <c r="K27">
        <v>5.0193289882689798E-2</v>
      </c>
      <c r="L27">
        <v>5.3873650704558698E-2</v>
      </c>
      <c r="M27">
        <v>3.7589438623150603E-2</v>
      </c>
      <c r="N27">
        <v>4.0743601556367699E-2</v>
      </c>
      <c r="O27">
        <v>2.57191882850538E-2</v>
      </c>
      <c r="P27">
        <v>1.56112322584708E-2</v>
      </c>
      <c r="Q27">
        <v>2.4238069694194602E-3</v>
      </c>
      <c r="R27">
        <v>0</v>
      </c>
    </row>
    <row r="28" spans="1:38" x14ac:dyDescent="0.25">
      <c r="B28" s="1" t="s">
        <v>67</v>
      </c>
      <c r="C28">
        <v>1</v>
      </c>
      <c r="D28">
        <v>0.45482697475945499</v>
      </c>
      <c r="E28">
        <v>0.19084160158131</v>
      </c>
      <c r="F28">
        <v>0.114666337404457</v>
      </c>
      <c r="G28">
        <v>7.3180000298566E-2</v>
      </c>
      <c r="H28">
        <v>5.8158552621020397E-2</v>
      </c>
      <c r="I28">
        <v>2.9126560591523101E-2</v>
      </c>
      <c r="J28">
        <v>2.31950334894984E-2</v>
      </c>
      <c r="K28">
        <v>1.99025993643142E-2</v>
      </c>
      <c r="L28">
        <v>1.07662174062367E-2</v>
      </c>
      <c r="M28">
        <v>5.6879361746655002E-3</v>
      </c>
      <c r="N28">
        <v>2.18968244107754E-3</v>
      </c>
      <c r="O28">
        <v>3.0819520466623902E-4</v>
      </c>
      <c r="P28">
        <v>0</v>
      </c>
      <c r="Q28">
        <v>2.04044210702036E-3</v>
      </c>
      <c r="R28">
        <v>1.9887994684924999E-3</v>
      </c>
    </row>
    <row r="29" spans="1:38" x14ac:dyDescent="0.25">
      <c r="B29" s="1" t="s">
        <v>68</v>
      </c>
      <c r="C29">
        <v>1</v>
      </c>
      <c r="D29">
        <v>0.48203017475304999</v>
      </c>
      <c r="E29">
        <v>0.32314494187571302</v>
      </c>
      <c r="F29">
        <v>0.16578201716858099</v>
      </c>
      <c r="G29">
        <v>9.9439756870062998E-2</v>
      </c>
      <c r="H29">
        <v>8.5327692901020297E-2</v>
      </c>
      <c r="I29">
        <v>6.6502508537590502E-2</v>
      </c>
      <c r="J29">
        <v>6.2363980649504699E-2</v>
      </c>
      <c r="K29">
        <v>4.5869884563102002E-2</v>
      </c>
      <c r="L29">
        <v>3.2566293217863203E-2</v>
      </c>
      <c r="M29">
        <v>1.66091556607301E-2</v>
      </c>
      <c r="N29">
        <v>1.7839213835501501E-2</v>
      </c>
      <c r="O29">
        <v>1.09907895152042E-2</v>
      </c>
      <c r="P29">
        <v>7.0381868132700798E-3</v>
      </c>
      <c r="Q29">
        <v>5.5173099683994897E-3</v>
      </c>
      <c r="R29">
        <v>0</v>
      </c>
    </row>
    <row r="30" spans="1:38" x14ac:dyDescent="0.25">
      <c r="B30" s="106" t="s">
        <v>85</v>
      </c>
      <c r="C30" s="107">
        <f>AVERAGE(C20:C29)</f>
        <v>1</v>
      </c>
      <c r="D30" s="107">
        <f t="shared" ref="D30:R30" si="3">AVERAGE(D20:D29)</f>
        <v>0.44612750580901661</v>
      </c>
      <c r="E30" s="107">
        <f t="shared" si="3"/>
        <v>0.26707427958653807</v>
      </c>
      <c r="F30" s="107">
        <f t="shared" si="3"/>
        <v>0.17760267525802981</v>
      </c>
      <c r="G30" s="107">
        <f t="shared" si="3"/>
        <v>0.12252763937739364</v>
      </c>
      <c r="H30" s="107">
        <f t="shared" si="3"/>
        <v>9.3272623165781998E-2</v>
      </c>
      <c r="I30" s="107">
        <f t="shared" si="3"/>
        <v>6.3782129320666167E-2</v>
      </c>
      <c r="J30" s="107">
        <f t="shared" si="3"/>
        <v>5.7261615290906509E-2</v>
      </c>
      <c r="K30" s="107">
        <f t="shared" si="3"/>
        <v>4.4013405837828347E-2</v>
      </c>
      <c r="L30" s="107">
        <f t="shared" si="3"/>
        <v>3.2250504479511159E-2</v>
      </c>
      <c r="M30" s="107">
        <f t="shared" si="3"/>
        <v>2.497023980073507E-2</v>
      </c>
      <c r="N30" s="107">
        <f t="shared" si="3"/>
        <v>2.1024409218975922E-2</v>
      </c>
      <c r="O30" s="107">
        <f t="shared" si="3"/>
        <v>1.0771722963711407E-2</v>
      </c>
      <c r="P30" s="107">
        <f t="shared" si="3"/>
        <v>8.9704708438430487E-3</v>
      </c>
      <c r="Q30" s="107">
        <f t="shared" si="3"/>
        <v>4.1287853182320868E-3</v>
      </c>
      <c r="R30" s="107">
        <f t="shared" si="3"/>
        <v>2.7705533049859953E-4</v>
      </c>
      <c r="V30" t="s">
        <v>190</v>
      </c>
      <c r="W30">
        <v>6851.5129754113996</v>
      </c>
      <c r="X30">
        <v>961.93953291506102</v>
      </c>
      <c r="Y30">
        <v>551.19204422241796</v>
      </c>
      <c r="Z30">
        <v>456.408021025023</v>
      </c>
      <c r="AA30">
        <v>278.15718572155498</v>
      </c>
      <c r="AB30">
        <v>201.83049797389299</v>
      </c>
      <c r="AC30">
        <v>194.19125672073</v>
      </c>
      <c r="AD30">
        <v>198.57419893711901</v>
      </c>
      <c r="AE30">
        <v>35.160189037403903</v>
      </c>
      <c r="AF30">
        <v>44.170551751753599</v>
      </c>
      <c r="AG30">
        <v>36.320055094477098</v>
      </c>
      <c r="AH30">
        <v>40.123515853560498</v>
      </c>
      <c r="AI30">
        <v>41.409023247808797</v>
      </c>
      <c r="AJ30">
        <v>30.565127699206801</v>
      </c>
      <c r="AK30">
        <v>26.816512289054401</v>
      </c>
      <c r="AL30">
        <v>66.807796436972595</v>
      </c>
    </row>
    <row r="31" spans="1:38" x14ac:dyDescent="0.25">
      <c r="B31" s="67" t="s">
        <v>185</v>
      </c>
      <c r="C31">
        <f>STDEV(C20:C29)/SQRT(10)</f>
        <v>0</v>
      </c>
      <c r="D31">
        <f t="shared" ref="D31:R31" si="4">STDEV(D20:D29)/SQRT(10)</f>
        <v>3.197495488596374E-2</v>
      </c>
      <c r="E31">
        <f t="shared" si="4"/>
        <v>2.5782740047290986E-2</v>
      </c>
      <c r="F31">
        <f t="shared" si="4"/>
        <v>1.5929307514384438E-2</v>
      </c>
      <c r="G31">
        <f t="shared" si="4"/>
        <v>1.5756766657298173E-2</v>
      </c>
      <c r="H31">
        <f t="shared" si="4"/>
        <v>1.4895392919431451E-2</v>
      </c>
      <c r="I31">
        <f t="shared" si="4"/>
        <v>1.1326344440320657E-2</v>
      </c>
      <c r="J31">
        <f t="shared" si="4"/>
        <v>1.1191481877001901E-2</v>
      </c>
      <c r="K31">
        <f t="shared" si="4"/>
        <v>6.7162434278828361E-3</v>
      </c>
      <c r="L31">
        <f t="shared" si="4"/>
        <v>7.1846202519930064E-3</v>
      </c>
      <c r="M31">
        <f t="shared" si="4"/>
        <v>6.5330040713860215E-3</v>
      </c>
      <c r="N31">
        <f t="shared" si="4"/>
        <v>5.8835792123264063E-3</v>
      </c>
      <c r="O31">
        <f t="shared" si="4"/>
        <v>2.5668854957148083E-3</v>
      </c>
      <c r="P31">
        <f t="shared" si="4"/>
        <v>2.9899216530939027E-3</v>
      </c>
      <c r="Q31">
        <f t="shared" si="4"/>
        <v>1.783479283260162E-3</v>
      </c>
      <c r="R31">
        <f t="shared" si="4"/>
        <v>1.9724605027073125E-4</v>
      </c>
      <c r="V31" t="s">
        <v>165</v>
      </c>
      <c r="W31">
        <v>2856.07182303437</v>
      </c>
      <c r="X31">
        <v>923.26419109588096</v>
      </c>
      <c r="Y31">
        <v>524.26463721914604</v>
      </c>
      <c r="Z31">
        <v>419.16807627250103</v>
      </c>
      <c r="AA31">
        <v>269.799624577977</v>
      </c>
      <c r="AB31">
        <v>197.73647862733799</v>
      </c>
      <c r="AC31">
        <v>190.79540530413499</v>
      </c>
      <c r="AD31">
        <v>191.06427730650799</v>
      </c>
      <c r="AE31">
        <v>33.2292159597744</v>
      </c>
      <c r="AF31">
        <v>40.880701968445997</v>
      </c>
      <c r="AG31">
        <v>34.012647121955901</v>
      </c>
      <c r="AH31">
        <v>37.5210736346517</v>
      </c>
      <c r="AI31">
        <v>38.362029023903602</v>
      </c>
      <c r="AJ31">
        <v>28.440704291372899</v>
      </c>
      <c r="AK31">
        <v>25.2155453723317</v>
      </c>
      <c r="AL31">
        <v>62.488949481364003</v>
      </c>
    </row>
    <row r="32" spans="1:38" x14ac:dyDescent="0.25">
      <c r="W32">
        <f>W30/W31</f>
        <v>2.3989288084961959</v>
      </c>
      <c r="X32">
        <f t="shared" ref="X32:AL32" si="5">X30/X31</f>
        <v>1.0418897886349019</v>
      </c>
      <c r="Y32">
        <f t="shared" si="5"/>
        <v>1.0513622416840906</v>
      </c>
      <c r="Z32">
        <f t="shared" si="5"/>
        <v>1.0888425117763794</v>
      </c>
      <c r="AA32">
        <f t="shared" si="5"/>
        <v>1.0309769190993165</v>
      </c>
      <c r="AB32">
        <f t="shared" si="5"/>
        <v>1.0207044212326182</v>
      </c>
      <c r="AC32">
        <f t="shared" si="5"/>
        <v>1.0177983920062534</v>
      </c>
      <c r="AD32">
        <f t="shared" si="5"/>
        <v>1.0393057338424572</v>
      </c>
      <c r="AE32">
        <f t="shared" si="5"/>
        <v>1.0581107023399843</v>
      </c>
      <c r="AF32">
        <f t="shared" si="5"/>
        <v>1.0804743956169562</v>
      </c>
      <c r="AG32">
        <f t="shared" si="5"/>
        <v>1.0678397057496802</v>
      </c>
      <c r="AH32">
        <f t="shared" si="5"/>
        <v>1.0693594816675336</v>
      </c>
      <c r="AI32">
        <f t="shared" si="5"/>
        <v>1.0794273478602134</v>
      </c>
      <c r="AJ32">
        <f t="shared" si="5"/>
        <v>1.0746965822670684</v>
      </c>
      <c r="AK32">
        <f t="shared" si="5"/>
        <v>1.0634912667199099</v>
      </c>
      <c r="AL32">
        <f t="shared" si="5"/>
        <v>1.0691137711779999</v>
      </c>
    </row>
    <row r="35" spans="1:18" x14ac:dyDescent="0.25">
      <c r="A35" s="128" t="s">
        <v>189</v>
      </c>
      <c r="B35" s="129"/>
      <c r="C35" s="129"/>
      <c r="D35" s="129"/>
      <c r="E35" s="129"/>
      <c r="F35" s="129"/>
      <c r="G35" s="129"/>
      <c r="H35" s="129"/>
      <c r="I35" s="129"/>
      <c r="J35" s="129"/>
      <c r="K35" s="129"/>
      <c r="L35" s="129"/>
      <c r="M35" s="129"/>
      <c r="N35" s="129"/>
      <c r="O35" s="129"/>
      <c r="P35" s="129"/>
      <c r="Q35" s="129"/>
      <c r="R35" s="130"/>
    </row>
    <row r="36" spans="1:18" x14ac:dyDescent="0.25">
      <c r="A36" s="20" t="s">
        <v>71</v>
      </c>
    </row>
    <row r="37" spans="1:18" x14ac:dyDescent="0.25">
      <c r="B37" s="1" t="s">
        <v>113</v>
      </c>
      <c r="C37">
        <v>9.3788339052693406</v>
      </c>
      <c r="D37">
        <v>7.3505082460108699</v>
      </c>
      <c r="E37">
        <v>6.2853165399450903</v>
      </c>
      <c r="F37">
        <v>5.7602102658311303</v>
      </c>
      <c r="G37">
        <v>5.49405765523949</v>
      </c>
      <c r="H37">
        <v>4.6029815580345002</v>
      </c>
      <c r="I37">
        <v>4.7246579800890096</v>
      </c>
      <c r="J37">
        <v>4.0949532341560504</v>
      </c>
      <c r="K37">
        <v>4.0744053977810504</v>
      </c>
      <c r="L37">
        <v>4.1198434823969796</v>
      </c>
      <c r="M37">
        <v>3.9871365057725199</v>
      </c>
      <c r="N37">
        <v>3.92525907966865</v>
      </c>
      <c r="O37">
        <v>3.9927840310139899</v>
      </c>
      <c r="P37">
        <v>3.8780685066695999</v>
      </c>
      <c r="Q37">
        <v>3.7534288885495499</v>
      </c>
      <c r="R37">
        <v>3.8068922761179498</v>
      </c>
    </row>
    <row r="38" spans="1:18" x14ac:dyDescent="0.25">
      <c r="B38" s="1" t="s">
        <v>2</v>
      </c>
      <c r="C38">
        <v>7.0958406043670204</v>
      </c>
      <c r="D38">
        <v>5.3800047464152598</v>
      </c>
      <c r="E38">
        <v>4.0544391349823101</v>
      </c>
      <c r="F38">
        <v>3.5532932671369002</v>
      </c>
      <c r="G38">
        <v>3.3910590865321799</v>
      </c>
      <c r="H38">
        <v>3.3105092874490598</v>
      </c>
      <c r="I38">
        <v>3.1580038329315698</v>
      </c>
      <c r="J38">
        <v>3.1367666702812498</v>
      </c>
      <c r="K38">
        <v>2.9837440151927299</v>
      </c>
      <c r="L38">
        <v>3.00221325963029</v>
      </c>
      <c r="M38">
        <v>2.99275660815958</v>
      </c>
      <c r="N38">
        <v>2.9301071680337301</v>
      </c>
      <c r="O38">
        <v>2.87514154357702</v>
      </c>
      <c r="P38">
        <v>2.8217606760171199</v>
      </c>
      <c r="Q38">
        <v>2.6984190166534399</v>
      </c>
      <c r="R38">
        <v>2.6783201326804802</v>
      </c>
    </row>
    <row r="39" spans="1:18" x14ac:dyDescent="0.25">
      <c r="B39" s="1" t="s">
        <v>3</v>
      </c>
      <c r="C39">
        <v>6.4292934511330602</v>
      </c>
      <c r="D39">
        <v>3.9199327295261601</v>
      </c>
      <c r="E39">
        <v>3.1474435411044199</v>
      </c>
      <c r="F39">
        <v>2.7120733594819999</v>
      </c>
      <c r="G39">
        <v>2.5049777381538498</v>
      </c>
      <c r="H39">
        <v>2.4421106409117401</v>
      </c>
      <c r="I39">
        <v>2.1689596899498</v>
      </c>
      <c r="J39">
        <v>2.4200384662489101</v>
      </c>
      <c r="K39">
        <v>2.22458896385925</v>
      </c>
      <c r="L39">
        <v>2.3400633635578401</v>
      </c>
      <c r="M39">
        <v>2.2456189159182398</v>
      </c>
      <c r="N39">
        <v>2.2189584147133301</v>
      </c>
      <c r="O39">
        <v>2.11716173512457</v>
      </c>
      <c r="P39">
        <v>2.12768774315342</v>
      </c>
      <c r="Q39">
        <v>2.0710574286873702</v>
      </c>
      <c r="R39">
        <v>2.0364630088089801</v>
      </c>
    </row>
    <row r="40" spans="1:18" x14ac:dyDescent="0.25">
      <c r="B40" s="1" t="s">
        <v>46</v>
      </c>
      <c r="C40">
        <v>6.4246712586763204</v>
      </c>
      <c r="D40">
        <v>4.2751523757972096</v>
      </c>
      <c r="E40">
        <v>3.9054850754580999</v>
      </c>
      <c r="F40">
        <v>3.4570213725374401</v>
      </c>
      <c r="G40">
        <v>2.8713236680295</v>
      </c>
      <c r="H40">
        <v>2.8323485215683202</v>
      </c>
      <c r="I40">
        <v>2.6632883746190301</v>
      </c>
      <c r="J40">
        <v>2.62870576092633</v>
      </c>
      <c r="K40">
        <v>2.6121340725756701</v>
      </c>
      <c r="L40">
        <v>2.5187349998401198</v>
      </c>
      <c r="M40">
        <v>2.5529154606186499</v>
      </c>
      <c r="N40">
        <v>2.4986751216232799</v>
      </c>
      <c r="O40">
        <v>2.45299091683383</v>
      </c>
      <c r="P40">
        <v>2.4896699182327202</v>
      </c>
      <c r="Q40">
        <v>2.5251951913941002</v>
      </c>
      <c r="R40">
        <v>2.5250141842571101</v>
      </c>
    </row>
    <row r="41" spans="1:18" x14ac:dyDescent="0.25">
      <c r="B41" s="1" t="s">
        <v>63</v>
      </c>
      <c r="C41">
        <v>6.9953309751255404</v>
      </c>
      <c r="D41">
        <v>3.8426680042315402</v>
      </c>
      <c r="E41">
        <v>3.4136521406188698</v>
      </c>
      <c r="F41">
        <v>2.9944474339510898</v>
      </c>
      <c r="G41">
        <v>2.7076806305426202</v>
      </c>
      <c r="H41">
        <v>2.6599670064466601</v>
      </c>
      <c r="I41">
        <v>2.5331387024698402</v>
      </c>
      <c r="J41">
        <v>2.5253602748471402</v>
      </c>
      <c r="K41">
        <v>2.4541343024602602</v>
      </c>
      <c r="L41">
        <v>2.51210494712429</v>
      </c>
      <c r="M41">
        <v>2.5168088856130799</v>
      </c>
      <c r="N41">
        <v>2.4670352316658302</v>
      </c>
      <c r="O41">
        <v>2.4821779738087901</v>
      </c>
      <c r="P41">
        <v>2.42640936303071</v>
      </c>
      <c r="Q41">
        <v>2.4092418087851102</v>
      </c>
      <c r="R41">
        <v>2.4373653716405399</v>
      </c>
    </row>
    <row r="42" spans="1:18" x14ac:dyDescent="0.25">
      <c r="B42" s="1" t="s">
        <v>65</v>
      </c>
      <c r="C42">
        <v>9.0040244176003004</v>
      </c>
      <c r="D42">
        <v>5.3317259003822004</v>
      </c>
      <c r="E42">
        <v>4.8293627857876702</v>
      </c>
      <c r="F42">
        <v>4.2585586785140004</v>
      </c>
      <c r="G42">
        <v>3.6354741920920901</v>
      </c>
      <c r="H42">
        <v>3.5688327558365001</v>
      </c>
      <c r="I42">
        <v>3.4697283576893301</v>
      </c>
      <c r="J42">
        <v>3.5240584088165101</v>
      </c>
      <c r="K42">
        <v>3.4271823339428198</v>
      </c>
      <c r="L42">
        <v>3.3637878130604602</v>
      </c>
      <c r="M42">
        <v>3.2037463570001701</v>
      </c>
      <c r="N42">
        <v>3.0464199210652798</v>
      </c>
      <c r="O42">
        <v>3.0001091947755198</v>
      </c>
      <c r="P42">
        <v>2.7490876657605501</v>
      </c>
      <c r="Q42">
        <v>2.6966811125701802</v>
      </c>
      <c r="R42">
        <v>2.6731604681385202</v>
      </c>
    </row>
    <row r="43" spans="1:18" x14ac:dyDescent="0.25">
      <c r="B43" s="1" t="s">
        <v>64</v>
      </c>
      <c r="C43">
        <v>6.1713891065499604</v>
      </c>
      <c r="D43">
        <v>3.5810758753103</v>
      </c>
      <c r="E43">
        <v>2.64752195538368</v>
      </c>
      <c r="F43">
        <v>2.3926973414361901</v>
      </c>
      <c r="G43">
        <v>1.7522488785972501</v>
      </c>
      <c r="H43">
        <v>1.54125676971043</v>
      </c>
      <c r="I43">
        <v>1.42729937008068</v>
      </c>
      <c r="J43">
        <v>1.4217076556082</v>
      </c>
      <c r="K43">
        <v>1.60851920417479</v>
      </c>
      <c r="L43">
        <v>1.3246480264243099</v>
      </c>
      <c r="M43">
        <v>1.33706944213557</v>
      </c>
      <c r="N43">
        <v>1.35922874264423</v>
      </c>
      <c r="O43">
        <v>1.3639081653870899</v>
      </c>
      <c r="P43">
        <v>1.3438933586359101</v>
      </c>
      <c r="Q43">
        <v>1.3316420765802</v>
      </c>
      <c r="R43">
        <v>1.30134205013106</v>
      </c>
    </row>
    <row r="44" spans="1:18" x14ac:dyDescent="0.25">
      <c r="B44" s="1" t="s">
        <v>66</v>
      </c>
      <c r="C44">
        <v>5.3646021129679102</v>
      </c>
      <c r="D44">
        <v>3.2573975360113501</v>
      </c>
      <c r="E44">
        <v>2.6808579902676399</v>
      </c>
      <c r="F44">
        <v>2.4279900557581602</v>
      </c>
      <c r="G44">
        <v>2.1026149345429399</v>
      </c>
      <c r="H44">
        <v>2.0666093027216701</v>
      </c>
      <c r="I44">
        <v>2.07982816075303</v>
      </c>
      <c r="J44">
        <v>2.1043473408787001</v>
      </c>
      <c r="K44">
        <v>1.854273570031</v>
      </c>
      <c r="L44">
        <v>1.9400959574113401</v>
      </c>
      <c r="M44">
        <v>1.9399558760069999</v>
      </c>
      <c r="N44">
        <v>1.9290244439133899</v>
      </c>
      <c r="O44">
        <v>1.8392314272674499</v>
      </c>
      <c r="P44">
        <v>1.8443406466291701</v>
      </c>
      <c r="Q44">
        <v>1.8138504019368</v>
      </c>
      <c r="R44">
        <v>1.7966379277525799</v>
      </c>
    </row>
    <row r="45" spans="1:18" x14ac:dyDescent="0.25">
      <c r="B45" s="1" t="s">
        <v>67</v>
      </c>
      <c r="C45">
        <v>7.5049123267596904</v>
      </c>
      <c r="D45">
        <v>4.7531300725856998</v>
      </c>
      <c r="E45">
        <v>2.9464517762897602</v>
      </c>
      <c r="F45">
        <v>2.6859296125419001</v>
      </c>
      <c r="G45">
        <v>2.5222375450069099</v>
      </c>
      <c r="H45">
        <v>2.2961122982751299</v>
      </c>
      <c r="I45">
        <v>2.3549445131780899</v>
      </c>
      <c r="J45">
        <v>2.3708346306719101</v>
      </c>
      <c r="K45">
        <v>2.3234322504698999</v>
      </c>
      <c r="L45">
        <v>2.2580713437002999</v>
      </c>
      <c r="M45">
        <v>2.2562955752446898</v>
      </c>
      <c r="N45">
        <v>2.1692447963766401</v>
      </c>
      <c r="O45">
        <v>2.1472427370435998</v>
      </c>
      <c r="P45">
        <v>2.1563916386879298</v>
      </c>
      <c r="Q45">
        <v>2.1947042707082298</v>
      </c>
      <c r="R45">
        <v>2.18698052863687</v>
      </c>
    </row>
    <row r="46" spans="1:18" x14ac:dyDescent="0.25">
      <c r="B46" s="1" t="s">
        <v>68</v>
      </c>
      <c r="C46">
        <v>7.9635109411166303</v>
      </c>
      <c r="D46">
        <v>4.2560721457902702</v>
      </c>
      <c r="E46">
        <v>3.01401165339513</v>
      </c>
      <c r="F46">
        <v>2.8024981467354499</v>
      </c>
      <c r="G46">
        <v>2.7302125487616999</v>
      </c>
      <c r="H46">
        <v>2.7492025489166201</v>
      </c>
      <c r="I46">
        <v>2.4724488131734002</v>
      </c>
      <c r="J46">
        <v>2.51035004662045</v>
      </c>
      <c r="K46">
        <v>2.7219816333245999</v>
      </c>
      <c r="L46">
        <v>2.5838371392942601</v>
      </c>
      <c r="M46">
        <v>2.4815168409741299</v>
      </c>
      <c r="N46">
        <v>2.4892021761321699</v>
      </c>
      <c r="O46">
        <v>2.3830413891777198</v>
      </c>
      <c r="P46">
        <v>2.3923994870384102</v>
      </c>
      <c r="Q46">
        <v>2.3779155088216202</v>
      </c>
      <c r="R46">
        <v>2.3651335682630799</v>
      </c>
    </row>
    <row r="47" spans="1:18" x14ac:dyDescent="0.25">
      <c r="B47" s="106" t="s">
        <v>85</v>
      </c>
      <c r="C47" s="107">
        <f t="shared" ref="C47:R47" si="6">AVERAGE(C37:C46)</f>
        <v>7.2332409099565762</v>
      </c>
      <c r="D47" s="107">
        <f t="shared" si="6"/>
        <v>4.5947667632060867</v>
      </c>
      <c r="E47" s="107">
        <f t="shared" si="6"/>
        <v>3.6924542593232665</v>
      </c>
      <c r="F47" s="107">
        <f t="shared" si="6"/>
        <v>3.3044719533924258</v>
      </c>
      <c r="G47" s="107">
        <f t="shared" si="6"/>
        <v>2.9711886877498528</v>
      </c>
      <c r="H47" s="107">
        <f t="shared" si="6"/>
        <v>2.806993068987063</v>
      </c>
      <c r="I47" s="107">
        <f t="shared" si="6"/>
        <v>2.705229779493378</v>
      </c>
      <c r="J47" s="107">
        <f t="shared" si="6"/>
        <v>2.6737122489055447</v>
      </c>
      <c r="K47" s="107">
        <f t="shared" si="6"/>
        <v>2.6284395743812072</v>
      </c>
      <c r="L47" s="107">
        <f t="shared" si="6"/>
        <v>2.5963400332440196</v>
      </c>
      <c r="M47" s="107">
        <f t="shared" si="6"/>
        <v>2.5513820467443629</v>
      </c>
      <c r="N47" s="107">
        <f t="shared" si="6"/>
        <v>2.5033155095836532</v>
      </c>
      <c r="O47" s="107">
        <f t="shared" si="6"/>
        <v>2.4653789114009577</v>
      </c>
      <c r="P47" s="107">
        <f t="shared" si="6"/>
        <v>2.422970900385554</v>
      </c>
      <c r="Q47" s="107">
        <f t="shared" si="6"/>
        <v>2.3872135704686599</v>
      </c>
      <c r="R47" s="107">
        <f t="shared" si="6"/>
        <v>2.3807309516427169</v>
      </c>
    </row>
    <row r="48" spans="1:18" x14ac:dyDescent="0.25">
      <c r="B48" s="67" t="s">
        <v>180</v>
      </c>
      <c r="C48">
        <f>STDEV(C37:C46)/SQRT(10)</f>
        <v>0.39918360846710205</v>
      </c>
      <c r="D48">
        <f t="shared" ref="D48:R48" si="7">STDEV(D37:D46)/SQRT(10)</f>
        <v>0.37760861720349059</v>
      </c>
      <c r="E48">
        <f t="shared" si="7"/>
        <v>0.3605349866306678</v>
      </c>
      <c r="F48">
        <f t="shared" si="7"/>
        <v>0.32841864536818238</v>
      </c>
      <c r="G48">
        <f t="shared" si="7"/>
        <v>0.32963039283590739</v>
      </c>
      <c r="H48">
        <f t="shared" si="7"/>
        <v>0.27140574583725618</v>
      </c>
      <c r="I48">
        <f t="shared" si="7"/>
        <v>0.28650446512261507</v>
      </c>
      <c r="J48">
        <f t="shared" si="7"/>
        <v>0.23701692785429032</v>
      </c>
      <c r="K48">
        <f t="shared" si="7"/>
        <v>0.2307028407368531</v>
      </c>
      <c r="L48">
        <f t="shared" si="7"/>
        <v>0.24303649996906865</v>
      </c>
      <c r="M48">
        <f t="shared" si="7"/>
        <v>0.22893047336095443</v>
      </c>
      <c r="N48">
        <f t="shared" si="7"/>
        <v>0.2193875559412076</v>
      </c>
      <c r="O48">
        <f t="shared" si="7"/>
        <v>0.22661243792672719</v>
      </c>
      <c r="P48">
        <f t="shared" si="7"/>
        <v>0.21201592247136444</v>
      </c>
      <c r="Q48">
        <f t="shared" si="7"/>
        <v>0.20162575198934851</v>
      </c>
      <c r="R48">
        <f t="shared" si="7"/>
        <v>0.20802199556429585</v>
      </c>
    </row>
    <row r="51" spans="1:18" x14ac:dyDescent="0.25">
      <c r="A51" s="20" t="s">
        <v>98</v>
      </c>
    </row>
    <row r="52" spans="1:18" x14ac:dyDescent="0.25">
      <c r="B52" s="1" t="s">
        <v>113</v>
      </c>
      <c r="C52">
        <v>1</v>
      </c>
      <c r="D52">
        <v>0.63943473345832103</v>
      </c>
      <c r="E52">
        <v>0.45008095308165003</v>
      </c>
      <c r="F52">
        <v>0.35673544772634902</v>
      </c>
      <c r="G52">
        <v>0.30942283471438098</v>
      </c>
      <c r="H52">
        <v>0.15102071174607301</v>
      </c>
      <c r="I52">
        <v>0.17265051825651401</v>
      </c>
      <c r="J52">
        <v>6.0711067841591297E-2</v>
      </c>
      <c r="K52">
        <v>5.7058382156929301E-2</v>
      </c>
      <c r="L52">
        <v>6.5135682276809395E-2</v>
      </c>
      <c r="M52">
        <v>4.1545029474028598E-2</v>
      </c>
      <c r="N52">
        <v>3.0545390173398999E-2</v>
      </c>
      <c r="O52">
        <v>4.25489616752983E-2</v>
      </c>
      <c r="P52">
        <v>2.2156558994348499E-2</v>
      </c>
      <c r="Q52">
        <v>0</v>
      </c>
      <c r="R52">
        <v>9.5039179240432592E-3</v>
      </c>
    </row>
    <row r="53" spans="1:18" x14ac:dyDescent="0.25">
      <c r="B53" s="1" t="s">
        <v>2</v>
      </c>
      <c r="C53">
        <v>1</v>
      </c>
      <c r="D53">
        <v>0.61158394874473998</v>
      </c>
      <c r="E53">
        <v>0.31151389362468601</v>
      </c>
      <c r="F53">
        <v>0.198068835235611</v>
      </c>
      <c r="G53">
        <v>0.16134366743060999</v>
      </c>
      <c r="H53">
        <v>0.14310950199790001</v>
      </c>
      <c r="I53">
        <v>0.108586638890653</v>
      </c>
      <c r="J53">
        <v>0.10377915406145199</v>
      </c>
      <c r="K53">
        <v>6.9139211571247902E-2</v>
      </c>
      <c r="L53">
        <v>7.332011906357E-2</v>
      </c>
      <c r="M53">
        <v>7.1179404259569201E-2</v>
      </c>
      <c r="N53">
        <v>5.6997366954390602E-2</v>
      </c>
      <c r="O53">
        <v>4.45547252487093E-2</v>
      </c>
      <c r="P53">
        <v>3.2470827075053499E-2</v>
      </c>
      <c r="Q53">
        <v>4.54981116709695E-3</v>
      </c>
      <c r="R53">
        <v>0</v>
      </c>
    </row>
    <row r="54" spans="1:18" x14ac:dyDescent="0.25">
      <c r="B54" s="1" t="s">
        <v>3</v>
      </c>
      <c r="C54">
        <v>1</v>
      </c>
      <c r="D54">
        <v>0.42875994087327102</v>
      </c>
      <c r="E54">
        <v>0.25290767464898101</v>
      </c>
      <c r="F54">
        <v>0.15379841301490699</v>
      </c>
      <c r="G54">
        <v>0.10665440778929799</v>
      </c>
      <c r="H54">
        <v>9.2343111674519002E-2</v>
      </c>
      <c r="I54">
        <v>3.0162029443304001E-2</v>
      </c>
      <c r="J54">
        <v>8.7318521048354497E-2</v>
      </c>
      <c r="K54">
        <v>4.2825680963624803E-2</v>
      </c>
      <c r="L54">
        <v>6.9112695956513301E-2</v>
      </c>
      <c r="M54">
        <v>4.7613016221633803E-2</v>
      </c>
      <c r="N54">
        <v>4.1543922147788299E-2</v>
      </c>
      <c r="O54">
        <v>1.8370553422247499E-2</v>
      </c>
      <c r="P54">
        <v>2.0766732415963399E-2</v>
      </c>
      <c r="Q54">
        <v>7.8752003594488203E-3</v>
      </c>
      <c r="R54">
        <v>0</v>
      </c>
    </row>
    <row r="55" spans="1:18" x14ac:dyDescent="0.25">
      <c r="B55" s="1" t="s">
        <v>46</v>
      </c>
      <c r="C55">
        <v>1</v>
      </c>
      <c r="D55">
        <v>0.458788548455556</v>
      </c>
      <c r="E55">
        <v>0.36571275470534198</v>
      </c>
      <c r="F55">
        <v>0.25279739789880301</v>
      </c>
      <c r="G55">
        <v>0.10532890746227699</v>
      </c>
      <c r="H55">
        <v>9.5515643778750298E-2</v>
      </c>
      <c r="I55">
        <v>5.2949240544279998E-2</v>
      </c>
      <c r="J55">
        <v>4.4241940178647798E-2</v>
      </c>
      <c r="K55">
        <v>4.0069477411170597E-2</v>
      </c>
      <c r="L55">
        <v>1.65532161069635E-2</v>
      </c>
      <c r="M55">
        <v>2.5159261366555601E-2</v>
      </c>
      <c r="N55">
        <v>1.1502487828177499E-2</v>
      </c>
      <c r="O55">
        <v>0</v>
      </c>
      <c r="P55">
        <v>9.2351343114067501E-3</v>
      </c>
      <c r="Q55">
        <v>1.81797799283046E-2</v>
      </c>
      <c r="R55" s="108">
        <v>1.8134205480864099E-2</v>
      </c>
    </row>
    <row r="56" spans="1:18" x14ac:dyDescent="0.25">
      <c r="B56" s="1" t="s">
        <v>63</v>
      </c>
      <c r="C56">
        <v>1</v>
      </c>
      <c r="D56">
        <v>0.31255960001106198</v>
      </c>
      <c r="E56">
        <v>0.2190123862409</v>
      </c>
      <c r="F56">
        <v>0.127604502210967</v>
      </c>
      <c r="G56">
        <v>6.5074797051025604E-2</v>
      </c>
      <c r="H56">
        <v>5.4670807428200303E-2</v>
      </c>
      <c r="I56">
        <v>2.7015805665984501E-2</v>
      </c>
      <c r="J56">
        <v>2.5319713998210001E-2</v>
      </c>
      <c r="K56">
        <v>9.7888401308538694E-3</v>
      </c>
      <c r="L56">
        <v>2.2429380373618499E-2</v>
      </c>
      <c r="M56">
        <v>2.3455077502081301E-2</v>
      </c>
      <c r="N56">
        <v>1.2601896907041299E-2</v>
      </c>
      <c r="O56">
        <v>1.5903782586478801E-2</v>
      </c>
      <c r="P56">
        <v>3.7433973965452002E-3</v>
      </c>
      <c r="Q56">
        <v>0</v>
      </c>
      <c r="R56">
        <v>6.1323628554464599E-3</v>
      </c>
    </row>
    <row r="57" spans="1:18" x14ac:dyDescent="0.25">
      <c r="B57" s="1" t="s">
        <v>65</v>
      </c>
      <c r="C57">
        <v>1</v>
      </c>
      <c r="D57">
        <v>0.41993722396604299</v>
      </c>
      <c r="E57">
        <v>0.34058579284940399</v>
      </c>
      <c r="F57">
        <v>0.25042367408799898</v>
      </c>
      <c r="G57">
        <v>0.15200353879589801</v>
      </c>
      <c r="H57">
        <v>0.14147710246942299</v>
      </c>
      <c r="I57">
        <v>0.125822936002049</v>
      </c>
      <c r="J57">
        <v>0.13440471118484901</v>
      </c>
      <c r="K57">
        <v>0.119102522471424</v>
      </c>
      <c r="L57">
        <v>0.10908895696307799</v>
      </c>
      <c r="M57">
        <v>8.3809396805432701E-2</v>
      </c>
      <c r="N57">
        <v>5.89586912475802E-2</v>
      </c>
      <c r="O57">
        <v>5.1643619140605702E-2</v>
      </c>
      <c r="P57">
        <v>1.19931810615639E-2</v>
      </c>
      <c r="Q57">
        <v>3.7152345429336598E-3</v>
      </c>
      <c r="R57">
        <v>0</v>
      </c>
    </row>
    <row r="58" spans="1:18" x14ac:dyDescent="0.25">
      <c r="B58" s="1" t="s">
        <v>64</v>
      </c>
      <c r="C58">
        <v>1</v>
      </c>
      <c r="D58">
        <v>0.46811330542986601</v>
      </c>
      <c r="E58">
        <v>0.27642030757758401</v>
      </c>
      <c r="F58">
        <v>0.22409543042642299</v>
      </c>
      <c r="G58">
        <v>9.25877765127293E-2</v>
      </c>
      <c r="H58">
        <v>4.9263326781031201E-2</v>
      </c>
      <c r="I58">
        <v>2.58636761596782E-2</v>
      </c>
      <c r="J58">
        <v>2.4715491263783598E-2</v>
      </c>
      <c r="K58">
        <v>6.3074781513426395E-2</v>
      </c>
      <c r="L58">
        <v>4.7855751747879699E-3</v>
      </c>
      <c r="M58">
        <v>7.3361492385195896E-3</v>
      </c>
      <c r="N58">
        <v>1.1886269648436599E-2</v>
      </c>
      <c r="O58">
        <v>1.28471274571277E-2</v>
      </c>
      <c r="P58">
        <v>8.7373505865340605E-3</v>
      </c>
      <c r="Q58">
        <v>6.2217112274505597E-3</v>
      </c>
      <c r="R58">
        <v>0</v>
      </c>
    </row>
    <row r="59" spans="1:18" x14ac:dyDescent="0.25">
      <c r="B59" s="1" t="s">
        <v>66</v>
      </c>
      <c r="C59">
        <v>1</v>
      </c>
      <c r="D59">
        <v>0.409409829367614</v>
      </c>
      <c r="E59">
        <v>0.247822011829329</v>
      </c>
      <c r="F59">
        <v>0.17695024255616901</v>
      </c>
      <c r="G59">
        <v>8.5756748360380303E-2</v>
      </c>
      <c r="H59">
        <v>7.5665382541612397E-2</v>
      </c>
      <c r="I59">
        <v>7.9370256622504395E-2</v>
      </c>
      <c r="J59">
        <v>8.6242293126478298E-2</v>
      </c>
      <c r="K59">
        <v>1.6153649332368101E-2</v>
      </c>
      <c r="L59">
        <v>4.0207250468826297E-2</v>
      </c>
      <c r="M59">
        <v>4.0167989591455698E-2</v>
      </c>
      <c r="N59">
        <v>3.7104216659287502E-2</v>
      </c>
      <c r="O59">
        <v>1.19377598271194E-2</v>
      </c>
      <c r="P59">
        <v>1.33697303000564E-2</v>
      </c>
      <c r="Q59">
        <v>4.8241723545142702E-3</v>
      </c>
      <c r="R59">
        <v>0</v>
      </c>
    </row>
    <row r="60" spans="1:18" x14ac:dyDescent="0.25">
      <c r="B60" s="1" t="s">
        <v>67</v>
      </c>
      <c r="C60">
        <v>1</v>
      </c>
      <c r="D60">
        <v>0.48638447965213</v>
      </c>
      <c r="E60">
        <v>0.14917102032201199</v>
      </c>
      <c r="F60">
        <v>0.100544997498967</v>
      </c>
      <c r="G60">
        <v>6.9992148952802202E-2</v>
      </c>
      <c r="H60">
        <v>2.7786252723998501E-2</v>
      </c>
      <c r="I60">
        <v>3.8767186489658503E-2</v>
      </c>
      <c r="J60">
        <v>4.17330501413328E-2</v>
      </c>
      <c r="K60">
        <v>3.2885475760673001E-2</v>
      </c>
      <c r="L60">
        <v>2.0685972660470099E-2</v>
      </c>
      <c r="M60">
        <v>2.0354528470813701E-2</v>
      </c>
      <c r="N60">
        <v>4.1066472959195698E-3</v>
      </c>
      <c r="O60">
        <v>0</v>
      </c>
      <c r="P60">
        <v>1.7076270738854201E-3</v>
      </c>
      <c r="Q60">
        <v>8.8586152747703005E-3</v>
      </c>
      <c r="R60">
        <v>7.4169918334537803E-3</v>
      </c>
    </row>
    <row r="61" spans="1:18" x14ac:dyDescent="0.25">
      <c r="B61" s="1" t="s">
        <v>68</v>
      </c>
      <c r="C61">
        <v>1</v>
      </c>
      <c r="D61">
        <v>0.33776547231280302</v>
      </c>
      <c r="E61">
        <v>0.115904670570879</v>
      </c>
      <c r="F61">
        <v>7.8123454233925096E-2</v>
      </c>
      <c r="G61">
        <v>6.5211570457697501E-2</v>
      </c>
      <c r="H61">
        <v>6.8603624778116198E-2</v>
      </c>
      <c r="I61">
        <v>1.9168990899165302E-2</v>
      </c>
      <c r="J61">
        <v>2.5939029952057199E-2</v>
      </c>
      <c r="K61">
        <v>6.3741338122698804E-2</v>
      </c>
      <c r="L61">
        <v>3.9065528538978003E-2</v>
      </c>
      <c r="M61">
        <v>2.0788750911181701E-2</v>
      </c>
      <c r="N61">
        <v>2.2161529958787202E-2</v>
      </c>
      <c r="O61">
        <v>3.1987520172312E-3</v>
      </c>
      <c r="P61">
        <v>4.8703252673796601E-3</v>
      </c>
      <c r="Q61">
        <v>2.2831509395053102E-3</v>
      </c>
      <c r="R61">
        <v>0</v>
      </c>
    </row>
    <row r="62" spans="1:18" x14ac:dyDescent="0.25">
      <c r="B62" s="106" t="s">
        <v>85</v>
      </c>
      <c r="C62" s="107">
        <f t="shared" ref="C62:R62" si="8">AVERAGE(C52:C61)</f>
        <v>1</v>
      </c>
      <c r="D62" s="107">
        <f t="shared" si="8"/>
        <v>0.45727370822714059</v>
      </c>
      <c r="E62" s="107">
        <f t="shared" si="8"/>
        <v>0.27291314654507665</v>
      </c>
      <c r="F62" s="107">
        <f t="shared" si="8"/>
        <v>0.19191423948901201</v>
      </c>
      <c r="G62" s="107">
        <f t="shared" si="8"/>
        <v>0.12133763975270988</v>
      </c>
      <c r="H62" s="107">
        <f t="shared" si="8"/>
        <v>8.9945546591962383E-2</v>
      </c>
      <c r="I62" s="107">
        <f t="shared" si="8"/>
        <v>6.8035727897379092E-2</v>
      </c>
      <c r="J62" s="107">
        <f t="shared" si="8"/>
        <v>6.3440497279675628E-2</v>
      </c>
      <c r="K62" s="107">
        <f t="shared" si="8"/>
        <v>5.1383935943441685E-2</v>
      </c>
      <c r="L62" s="107">
        <f t="shared" si="8"/>
        <v>4.6038437758361507E-2</v>
      </c>
      <c r="M62" s="107">
        <f t="shared" si="8"/>
        <v>3.8140860384127187E-2</v>
      </c>
      <c r="N62" s="107">
        <f t="shared" si="8"/>
        <v>2.874084188208078E-2</v>
      </c>
      <c r="O62" s="107">
        <f t="shared" si="8"/>
        <v>2.0100528137481789E-2</v>
      </c>
      <c r="P62" s="107">
        <f t="shared" si="8"/>
        <v>1.2905086448273678E-2</v>
      </c>
      <c r="Q62" s="107">
        <f t="shared" si="8"/>
        <v>5.6507675794024471E-3</v>
      </c>
      <c r="R62" s="107">
        <f t="shared" si="8"/>
        <v>4.1187478093807602E-3</v>
      </c>
    </row>
    <row r="63" spans="1:18" x14ac:dyDescent="0.25">
      <c r="B63" s="67" t="s">
        <v>185</v>
      </c>
      <c r="C63">
        <f>STDEV(C52:C61)/SQRT(10)</f>
        <v>0</v>
      </c>
      <c r="D63">
        <f t="shared" ref="D63:R63" si="9">STDEV(D52:D61)/SQRT(10)</f>
        <v>3.294505670499296E-2</v>
      </c>
      <c r="E63">
        <f t="shared" si="9"/>
        <v>3.1619430576351616E-2</v>
      </c>
      <c r="F63">
        <f t="shared" si="9"/>
        <v>2.6347846766418579E-2</v>
      </c>
      <c r="G63">
        <f t="shared" si="9"/>
        <v>2.34362857330149E-2</v>
      </c>
      <c r="H63">
        <f t="shared" si="9"/>
        <v>1.3610202979606113E-2</v>
      </c>
      <c r="I63">
        <f t="shared" si="9"/>
        <v>1.6473616721592449E-2</v>
      </c>
      <c r="J63">
        <f t="shared" si="9"/>
        <v>1.1999831804749346E-2</v>
      </c>
      <c r="K63">
        <f t="shared" si="9"/>
        <v>9.8530402483623502E-3</v>
      </c>
      <c r="L63">
        <f t="shared" si="9"/>
        <v>1.0258178579341902E-2</v>
      </c>
      <c r="M63">
        <f t="shared" si="9"/>
        <v>7.6253623762830951E-3</v>
      </c>
      <c r="N63">
        <f t="shared" si="9"/>
        <v>6.1828659435168107E-3</v>
      </c>
      <c r="O63">
        <f t="shared" si="9"/>
        <v>6.0832074025065899E-3</v>
      </c>
      <c r="P63">
        <f t="shared" si="9"/>
        <v>3.0477250059412517E-3</v>
      </c>
      <c r="Q63">
        <f t="shared" si="9"/>
        <v>1.6779132484754226E-3</v>
      </c>
      <c r="R63">
        <f t="shared" si="9"/>
        <v>1.9497882255509575E-3</v>
      </c>
    </row>
  </sheetData>
  <mergeCells count="2">
    <mergeCell ref="A3:R3"/>
    <mergeCell ref="A35:R35"/>
  </mergeCells>
  <pageMargins left="0.7" right="0.7" top="0.75" bottom="0.75" header="0.3" footer="0.3"/>
  <pageSetup orientation="portrait" verticalDpi="0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63"/>
  <sheetViews>
    <sheetView topLeftCell="Q31" zoomScale="70" zoomScaleNormal="70" workbookViewId="0">
      <selection activeCell="W36" sqref="W36"/>
    </sheetView>
  </sheetViews>
  <sheetFormatPr defaultRowHeight="15" x14ac:dyDescent="0.25"/>
  <sheetData>
    <row r="1" spans="1:36" x14ac:dyDescent="0.25">
      <c r="B1" t="s">
        <v>186</v>
      </c>
    </row>
    <row r="3" spans="1:36" x14ac:dyDescent="0.25">
      <c r="A3" s="128" t="s">
        <v>188</v>
      </c>
      <c r="B3" s="129"/>
      <c r="C3" s="129"/>
      <c r="D3" s="129"/>
      <c r="E3" s="129"/>
      <c r="F3" s="129"/>
      <c r="G3" s="129"/>
      <c r="H3" s="129"/>
      <c r="I3" s="129"/>
      <c r="J3" s="129"/>
      <c r="K3" s="129"/>
      <c r="L3" s="129"/>
      <c r="M3" s="129"/>
      <c r="N3" s="129"/>
      <c r="O3" s="129"/>
      <c r="P3" s="129"/>
      <c r="Q3" s="129"/>
      <c r="R3" s="130"/>
    </row>
    <row r="4" spans="1:36" x14ac:dyDescent="0.25">
      <c r="A4" s="20" t="s">
        <v>72</v>
      </c>
    </row>
    <row r="5" spans="1:36" x14ac:dyDescent="0.25">
      <c r="B5" s="1" t="s">
        <v>113</v>
      </c>
      <c r="C5">
        <v>0.22035494986842899</v>
      </c>
      <c r="D5">
        <v>0.39098015653343798</v>
      </c>
      <c r="E5">
        <v>0.39188744771447098</v>
      </c>
      <c r="F5">
        <v>0.48976328191695301</v>
      </c>
      <c r="G5">
        <v>0.51303390814004202</v>
      </c>
      <c r="H5">
        <v>0.55789670454604201</v>
      </c>
      <c r="I5">
        <v>0.62798037557907405</v>
      </c>
      <c r="J5">
        <v>0.65923644380796198</v>
      </c>
      <c r="K5">
        <v>0.76448668425396604</v>
      </c>
      <c r="L5">
        <v>0.77690827011990804</v>
      </c>
      <c r="M5">
        <v>0.79803891857545395</v>
      </c>
      <c r="N5">
        <v>0.78690335167252601</v>
      </c>
      <c r="O5">
        <v>0.78401540375987</v>
      </c>
      <c r="P5">
        <v>0.83230500766454296</v>
      </c>
      <c r="Q5">
        <v>0.84407745540994605</v>
      </c>
      <c r="R5">
        <v>0.84200935499245499</v>
      </c>
      <c r="T5" t="s">
        <v>190</v>
      </c>
      <c r="U5">
        <v>0.3018310070834293</v>
      </c>
      <c r="V5">
        <v>0.43053249625355772</v>
      </c>
      <c r="W5">
        <v>0.51236862365996005</v>
      </c>
      <c r="X5">
        <v>0.61973981683103208</v>
      </c>
      <c r="Y5">
        <v>0.64156076725034183</v>
      </c>
      <c r="Z5">
        <v>0.67948020224562922</v>
      </c>
      <c r="AA5">
        <v>0.71718503636445152</v>
      </c>
      <c r="AB5">
        <v>0.71870774220334899</v>
      </c>
      <c r="AC5">
        <v>0.76305871367789224</v>
      </c>
      <c r="AD5">
        <v>0.77330629862514855</v>
      </c>
      <c r="AE5">
        <v>0.79347481902407158</v>
      </c>
      <c r="AF5">
        <v>0.80642751638868337</v>
      </c>
      <c r="AG5">
        <v>0.83559594602363041</v>
      </c>
      <c r="AH5">
        <v>0.87134582217841283</v>
      </c>
      <c r="AI5">
        <v>0.88308511665864664</v>
      </c>
      <c r="AJ5">
        <v>0.89044441581773359</v>
      </c>
    </row>
    <row r="6" spans="1:36" x14ac:dyDescent="0.25">
      <c r="B6" s="1" t="s">
        <v>2</v>
      </c>
      <c r="C6">
        <v>0.397986876267167</v>
      </c>
      <c r="D6">
        <v>0.38657105649643703</v>
      </c>
      <c r="E6">
        <v>0.57533756568225203</v>
      </c>
      <c r="F6">
        <v>0.64238765828776401</v>
      </c>
      <c r="G6">
        <v>0.71057772571565103</v>
      </c>
      <c r="H6">
        <v>0.72414193178291097</v>
      </c>
      <c r="I6">
        <v>0.74493281764294295</v>
      </c>
      <c r="J6">
        <v>0.74023290842797795</v>
      </c>
      <c r="K6">
        <v>0.87398985307324994</v>
      </c>
      <c r="L6">
        <v>0.86511753230536403</v>
      </c>
      <c r="M6">
        <v>0.85316964932134298</v>
      </c>
      <c r="N6">
        <v>0.89531945624374198</v>
      </c>
      <c r="O6">
        <v>0.93014435780299798</v>
      </c>
      <c r="P6">
        <v>0.97609749110710997</v>
      </c>
      <c r="Q6">
        <v>0.99455425551463805</v>
      </c>
      <c r="R6">
        <v>1.0094743323948101</v>
      </c>
      <c r="T6" t="s">
        <v>189</v>
      </c>
      <c r="U6">
        <v>0.51434753647665532</v>
      </c>
      <c r="V6">
        <v>0.67543795228598291</v>
      </c>
      <c r="W6">
        <v>0.73955494245607034</v>
      </c>
      <c r="X6">
        <v>0.83551661406296263</v>
      </c>
      <c r="Y6">
        <v>0.86562302815851078</v>
      </c>
      <c r="Z6">
        <v>0.9109601700047989</v>
      </c>
      <c r="AA6">
        <v>0.94458615201723417</v>
      </c>
      <c r="AB6">
        <v>0.9450092098720162</v>
      </c>
      <c r="AC6">
        <v>0.98712045464225595</v>
      </c>
      <c r="AD6">
        <v>0.98987883622276873</v>
      </c>
      <c r="AE6">
        <v>0.9964977717553074</v>
      </c>
      <c r="AF6">
        <v>1.0074197021438556</v>
      </c>
      <c r="AG6">
        <v>1.0268350377351767</v>
      </c>
      <c r="AH6">
        <v>1.0512634595207633</v>
      </c>
      <c r="AI6">
        <v>1.0548666791185179</v>
      </c>
      <c r="AJ6">
        <v>1.060442644523325</v>
      </c>
    </row>
    <row r="7" spans="1:36" x14ac:dyDescent="0.25">
      <c r="B7" s="1" t="s">
        <v>3</v>
      </c>
      <c r="C7">
        <v>0.30356595780287599</v>
      </c>
      <c r="D7">
        <v>0.50505803024826201</v>
      </c>
      <c r="E7">
        <v>0.57839471100837503</v>
      </c>
      <c r="F7">
        <v>0.60739894430782604</v>
      </c>
      <c r="G7">
        <v>0.62598122237341303</v>
      </c>
      <c r="H7">
        <v>0.65563023460411696</v>
      </c>
      <c r="I7">
        <v>0.67121507755173504</v>
      </c>
      <c r="J7">
        <v>0.69974273223595596</v>
      </c>
      <c r="K7">
        <v>0.71847525900220699</v>
      </c>
      <c r="L7">
        <v>0.74480778109996204</v>
      </c>
      <c r="M7">
        <v>0.725514962161105</v>
      </c>
      <c r="N7">
        <v>0.78609942953382095</v>
      </c>
      <c r="O7">
        <v>0.807079912645843</v>
      </c>
      <c r="P7">
        <v>0.82058643087004401</v>
      </c>
      <c r="Q7">
        <v>0.83705451338237702</v>
      </c>
      <c r="R7">
        <v>0.83240523849634696</v>
      </c>
    </row>
    <row r="8" spans="1:36" x14ac:dyDescent="0.25">
      <c r="B8" s="1" t="s">
        <v>46</v>
      </c>
      <c r="C8">
        <v>0.24878248419364399</v>
      </c>
      <c r="D8">
        <v>0.49865135689106899</v>
      </c>
      <c r="E8">
        <v>0.71509473976623905</v>
      </c>
      <c r="F8">
        <v>0.74015168025482803</v>
      </c>
      <c r="G8">
        <v>0.62278960863784805</v>
      </c>
      <c r="H8">
        <v>0.63408543215192303</v>
      </c>
      <c r="I8">
        <v>0.64537138714031195</v>
      </c>
      <c r="J8">
        <v>0.63786681430276504</v>
      </c>
      <c r="K8">
        <v>0.72864291993971098</v>
      </c>
      <c r="L8">
        <v>0.75118655723887895</v>
      </c>
      <c r="M8">
        <v>0.73917662644847504</v>
      </c>
      <c r="N8">
        <v>0.73259304444221895</v>
      </c>
      <c r="O8">
        <v>0.78301586442704996</v>
      </c>
      <c r="P8">
        <v>0.85201589743571704</v>
      </c>
      <c r="Q8">
        <v>0.85475046163544199</v>
      </c>
      <c r="R8">
        <v>0.85399188593743802</v>
      </c>
    </row>
    <row r="9" spans="1:36" x14ac:dyDescent="0.25">
      <c r="B9" s="1" t="s">
        <v>63</v>
      </c>
      <c r="C9">
        <v>0.26302824175712403</v>
      </c>
      <c r="D9">
        <v>0.45034322751192402</v>
      </c>
      <c r="E9">
        <v>0.52067673342574905</v>
      </c>
      <c r="F9">
        <v>0.58482655865047395</v>
      </c>
      <c r="G9">
        <v>0.64621240459745999</v>
      </c>
      <c r="H9">
        <v>0.677578222387752</v>
      </c>
      <c r="I9">
        <v>0.77767870512606296</v>
      </c>
      <c r="J9">
        <v>0.80318971299700903</v>
      </c>
      <c r="K9">
        <v>0.80054581497824695</v>
      </c>
      <c r="L9">
        <v>0.82358165790273996</v>
      </c>
      <c r="M9">
        <v>0.85340443600069105</v>
      </c>
      <c r="N9">
        <v>0.86161555225103803</v>
      </c>
      <c r="O9">
        <v>0.88471033694477397</v>
      </c>
      <c r="P9">
        <v>0.90614647234405798</v>
      </c>
      <c r="Q9">
        <v>0.94464838120929495</v>
      </c>
      <c r="R9">
        <v>0.94716684680440599</v>
      </c>
    </row>
    <row r="10" spans="1:36" x14ac:dyDescent="0.25">
      <c r="B10" s="1" t="s">
        <v>65</v>
      </c>
      <c r="C10">
        <v>0.33826868426620499</v>
      </c>
      <c r="D10">
        <v>0.43101689088154399</v>
      </c>
      <c r="E10">
        <v>0.39329347923334002</v>
      </c>
      <c r="F10">
        <v>0.54654611585927504</v>
      </c>
      <c r="G10">
        <v>0.57496741216099501</v>
      </c>
      <c r="H10">
        <v>0.59447926863051104</v>
      </c>
      <c r="I10">
        <v>0.61820065571410798</v>
      </c>
      <c r="J10">
        <v>0.603946654761504</v>
      </c>
      <c r="K10">
        <v>0.63626372890337601</v>
      </c>
      <c r="L10">
        <v>0.64870262994319305</v>
      </c>
      <c r="M10">
        <v>0.690404186769766</v>
      </c>
      <c r="N10">
        <v>0.70834628685142398</v>
      </c>
      <c r="O10">
        <v>0.708172453456269</v>
      </c>
      <c r="P10">
        <v>0.71858756665099299</v>
      </c>
      <c r="Q10">
        <v>0.71321387446654105</v>
      </c>
      <c r="R10">
        <v>0.72377716002925196</v>
      </c>
    </row>
    <row r="11" spans="1:36" x14ac:dyDescent="0.25">
      <c r="B11" s="1" t="s">
        <v>64</v>
      </c>
      <c r="C11">
        <v>0.25352956836933499</v>
      </c>
      <c r="D11">
        <v>0.40843737433539201</v>
      </c>
      <c r="E11">
        <v>0.445879839766194</v>
      </c>
      <c r="F11">
        <v>0.67883608838114196</v>
      </c>
      <c r="G11">
        <v>0.70239207712880003</v>
      </c>
      <c r="H11">
        <v>0.85098902825545597</v>
      </c>
      <c r="I11">
        <v>0.88740740135373097</v>
      </c>
      <c r="J11">
        <v>0.90650298230728099</v>
      </c>
      <c r="K11">
        <v>0.882668433644057</v>
      </c>
      <c r="L11">
        <v>0.91031285275511098</v>
      </c>
      <c r="M11">
        <v>0.95895157571997103</v>
      </c>
      <c r="N11">
        <v>0.960513582098529</v>
      </c>
      <c r="O11">
        <v>0.95951583190436596</v>
      </c>
      <c r="P11">
        <v>0.96193061107587896</v>
      </c>
      <c r="Q11">
        <v>0.97438975664113403</v>
      </c>
      <c r="R11">
        <v>0.97891510486790301</v>
      </c>
    </row>
    <row r="12" spans="1:36" x14ac:dyDescent="0.25">
      <c r="B12" s="1" t="s">
        <v>66</v>
      </c>
      <c r="C12">
        <v>0.35434556254847699</v>
      </c>
      <c r="D12">
        <v>0.45110253207753098</v>
      </c>
      <c r="E12">
        <v>0.49714418055347598</v>
      </c>
      <c r="F12">
        <v>0.69577937678880997</v>
      </c>
      <c r="G12">
        <v>0.75814578011451295</v>
      </c>
      <c r="H12">
        <v>0.77680018280306895</v>
      </c>
      <c r="I12">
        <v>0.79107016396362495</v>
      </c>
      <c r="J12">
        <v>0.78689943023194697</v>
      </c>
      <c r="K12">
        <v>0.87037463902757295</v>
      </c>
      <c r="L12">
        <v>0.84692582570292996</v>
      </c>
      <c r="M12">
        <v>0.87369680690139895</v>
      </c>
      <c r="N12">
        <v>0.87398994638266803</v>
      </c>
      <c r="O12">
        <v>0.95038330375637803</v>
      </c>
      <c r="P12">
        <v>1.0443518620946299</v>
      </c>
      <c r="Q12">
        <v>1.0537819893543801</v>
      </c>
      <c r="R12">
        <v>1.0850360542624899</v>
      </c>
    </row>
    <row r="13" spans="1:36" x14ac:dyDescent="0.25">
      <c r="B13" s="1" t="s">
        <v>67</v>
      </c>
      <c r="C13">
        <v>0.304751473264739</v>
      </c>
      <c r="D13">
        <v>0.39133585917586</v>
      </c>
      <c r="E13">
        <v>0.53128903825380103</v>
      </c>
      <c r="F13">
        <v>0.55250737842426201</v>
      </c>
      <c r="G13">
        <v>0.58993433917715699</v>
      </c>
      <c r="H13">
        <v>0.60108090626317101</v>
      </c>
      <c r="I13">
        <v>0.66259014449792497</v>
      </c>
      <c r="J13">
        <v>0.61066678658746498</v>
      </c>
      <c r="K13">
        <v>0.62815677705452699</v>
      </c>
      <c r="L13">
        <v>0.62776568499524998</v>
      </c>
      <c r="M13">
        <v>0.65836142293045297</v>
      </c>
      <c r="N13">
        <v>0.68346838158356205</v>
      </c>
      <c r="O13">
        <v>0.75525972487644999</v>
      </c>
      <c r="P13">
        <v>0.80394018392727495</v>
      </c>
      <c r="Q13">
        <v>0.80641504159973898</v>
      </c>
      <c r="R13">
        <v>0.799097054336662</v>
      </c>
    </row>
    <row r="14" spans="1:36" x14ac:dyDescent="0.25">
      <c r="B14" s="1" t="s">
        <v>68</v>
      </c>
      <c r="C14">
        <v>0.33176811805255402</v>
      </c>
      <c r="D14">
        <v>0.40072991396295499</v>
      </c>
      <c r="E14">
        <v>0.48069475146830498</v>
      </c>
      <c r="F14">
        <v>0.66377495536551401</v>
      </c>
      <c r="G14">
        <v>0.678028520133934</v>
      </c>
      <c r="H14">
        <v>0.72786297169812797</v>
      </c>
      <c r="I14">
        <v>0.75050089828637301</v>
      </c>
      <c r="J14">
        <v>0.74584618394629998</v>
      </c>
      <c r="K14">
        <v>0.72957312876357505</v>
      </c>
      <c r="L14">
        <v>0.74223994871878596</v>
      </c>
      <c r="M14">
        <v>0.78657255427559702</v>
      </c>
      <c r="N14">
        <v>0.77667198971956997</v>
      </c>
      <c r="O14">
        <v>0.79313966715151696</v>
      </c>
      <c r="P14">
        <v>0.79751039648613198</v>
      </c>
      <c r="Q14">
        <v>0.80804206713080695</v>
      </c>
      <c r="R14">
        <v>0.83173796427582203</v>
      </c>
    </row>
    <row r="15" spans="1:36" x14ac:dyDescent="0.25">
      <c r="B15" s="106" t="s">
        <v>85</v>
      </c>
      <c r="C15" s="107">
        <f>AVERAGE(C5:C14)</f>
        <v>0.30163819163905503</v>
      </c>
      <c r="D15" s="107">
        <f t="shared" ref="D15:R15" si="0">AVERAGE(D5:D14)</f>
        <v>0.43142263981144124</v>
      </c>
      <c r="E15" s="107">
        <f t="shared" si="0"/>
        <v>0.51296924868722027</v>
      </c>
      <c r="F15" s="107">
        <f t="shared" si="0"/>
        <v>0.62019720382368482</v>
      </c>
      <c r="G15" s="107">
        <f t="shared" si="0"/>
        <v>0.64220629981798127</v>
      </c>
      <c r="H15" s="107">
        <f t="shared" si="0"/>
        <v>0.68005448831230797</v>
      </c>
      <c r="I15" s="107">
        <f t="shared" si="0"/>
        <v>0.71769476268558896</v>
      </c>
      <c r="J15" s="107">
        <f t="shared" si="0"/>
        <v>0.71941306496061674</v>
      </c>
      <c r="K15" s="107">
        <f t="shared" si="0"/>
        <v>0.76331772386404895</v>
      </c>
      <c r="L15" s="107">
        <f t="shared" si="0"/>
        <v>0.77375487407821231</v>
      </c>
      <c r="M15" s="107">
        <f t="shared" si="0"/>
        <v>0.79372911391042533</v>
      </c>
      <c r="N15" s="107">
        <f t="shared" si="0"/>
        <v>0.80655210207790995</v>
      </c>
      <c r="O15" s="107">
        <f t="shared" si="0"/>
        <v>0.83554368567255133</v>
      </c>
      <c r="P15" s="107">
        <f t="shared" si="0"/>
        <v>0.87134719196563815</v>
      </c>
      <c r="Q15" s="107">
        <f t="shared" si="0"/>
        <v>0.88309277963442978</v>
      </c>
      <c r="R15" s="107">
        <f t="shared" si="0"/>
        <v>0.89036109963975874</v>
      </c>
    </row>
    <row r="16" spans="1:36" x14ac:dyDescent="0.25">
      <c r="B16" s="67" t="s">
        <v>180</v>
      </c>
      <c r="C16">
        <f>STDEV(C5:C14)/SQRT(10)</f>
        <v>1.748968245169269E-2</v>
      </c>
      <c r="D16">
        <f t="shared" ref="D16:R16" si="1">STDEV(D5:D14)/SQRT(10)</f>
        <v>1.3909188556083142E-2</v>
      </c>
      <c r="E16">
        <f t="shared" si="1"/>
        <v>3.0586160505501864E-2</v>
      </c>
      <c r="F16">
        <f t="shared" si="1"/>
        <v>2.4577762749288506E-2</v>
      </c>
      <c r="G16">
        <f t="shared" si="1"/>
        <v>2.3001791426354633E-2</v>
      </c>
      <c r="H16">
        <f t="shared" si="1"/>
        <v>2.867557987592597E-2</v>
      </c>
      <c r="I16">
        <f t="shared" si="1"/>
        <v>2.7482894894420327E-2</v>
      </c>
      <c r="J16">
        <f t="shared" si="1"/>
        <v>3.0463809631052049E-2</v>
      </c>
      <c r="K16">
        <f t="shared" si="1"/>
        <v>2.9458912627572394E-2</v>
      </c>
      <c r="L16">
        <f t="shared" si="1"/>
        <v>2.8700216422486019E-2</v>
      </c>
      <c r="M16">
        <f t="shared" si="1"/>
        <v>2.9342233991356308E-2</v>
      </c>
      <c r="N16">
        <f t="shared" si="1"/>
        <v>2.81118321881665E-2</v>
      </c>
      <c r="O16">
        <f t="shared" si="1"/>
        <v>2.8010999000104252E-2</v>
      </c>
      <c r="P16">
        <f t="shared" si="1"/>
        <v>3.1291694493564129E-2</v>
      </c>
      <c r="Q16">
        <f t="shared" si="1"/>
        <v>3.3082158479202185E-2</v>
      </c>
      <c r="R16">
        <f t="shared" si="1"/>
        <v>3.4911078245765094E-2</v>
      </c>
    </row>
    <row r="19" spans="1:18" x14ac:dyDescent="0.25">
      <c r="A19" s="20" t="s">
        <v>99</v>
      </c>
    </row>
    <row r="20" spans="1:18" x14ac:dyDescent="0.25">
      <c r="B20" s="1" t="s">
        <v>113</v>
      </c>
      <c r="C20">
        <v>0</v>
      </c>
      <c r="D20">
        <v>0.26850333108768698</v>
      </c>
      <c r="E20">
        <v>0.27289812732676899</v>
      </c>
      <c r="F20">
        <v>0.42881427213860401</v>
      </c>
      <c r="G20">
        <v>0.46687272273116898</v>
      </c>
      <c r="H20">
        <v>0.53900905490901996</v>
      </c>
      <c r="I20">
        <v>0.65029501164229997</v>
      </c>
      <c r="J20">
        <v>0.70283060173406298</v>
      </c>
      <c r="K20">
        <v>0.87194141718960005</v>
      </c>
      <c r="L20">
        <v>0.88961033254517696</v>
      </c>
      <c r="M20">
        <v>0.92435145817367503</v>
      </c>
      <c r="N20">
        <v>0.90681446329054705</v>
      </c>
      <c r="O20">
        <v>0.90269801005550498</v>
      </c>
      <c r="P20">
        <v>0.98095230338931705</v>
      </c>
      <c r="Q20">
        <v>1</v>
      </c>
      <c r="R20">
        <v>0.99638340999511199</v>
      </c>
    </row>
    <row r="21" spans="1:18" x14ac:dyDescent="0.25">
      <c r="B21" s="1" t="s">
        <v>2</v>
      </c>
      <c r="C21">
        <v>1.7811273171237599E-2</v>
      </c>
      <c r="D21">
        <v>0</v>
      </c>
      <c r="E21">
        <v>0.30769644191399698</v>
      </c>
      <c r="F21">
        <v>0.40801590149811801</v>
      </c>
      <c r="G21">
        <v>0.51887667304288498</v>
      </c>
      <c r="H21">
        <v>0.54072343877632001</v>
      </c>
      <c r="I21">
        <v>0.57437878714144297</v>
      </c>
      <c r="J21">
        <v>0.56568375106366398</v>
      </c>
      <c r="K21">
        <v>0.77919659180935896</v>
      </c>
      <c r="L21">
        <v>0.76534306166006905</v>
      </c>
      <c r="M21">
        <v>0.74563465624562097</v>
      </c>
      <c r="N21">
        <v>0.81398364416751501</v>
      </c>
      <c r="O21">
        <v>0.87281057442240495</v>
      </c>
      <c r="P21">
        <v>0.94779973739099199</v>
      </c>
      <c r="Q21">
        <v>0.97507132574377198</v>
      </c>
      <c r="R21">
        <v>1</v>
      </c>
    </row>
    <row r="22" spans="1:18" x14ac:dyDescent="0.25">
      <c r="B22" s="1" t="s">
        <v>3</v>
      </c>
      <c r="C22">
        <v>0</v>
      </c>
      <c r="D22">
        <v>0.37309469469092799</v>
      </c>
      <c r="E22">
        <v>0.51330208878208505</v>
      </c>
      <c r="F22">
        <v>0.57183470631974098</v>
      </c>
      <c r="G22">
        <v>0.60440877730562903</v>
      </c>
      <c r="H22">
        <v>0.66176888818331603</v>
      </c>
      <c r="I22">
        <v>0.69104894732915301</v>
      </c>
      <c r="J22">
        <v>0.73795724409512897</v>
      </c>
      <c r="K22">
        <v>0.780639588549773</v>
      </c>
      <c r="L22">
        <v>0.824637047696407</v>
      </c>
      <c r="M22">
        <v>0.79265563560470897</v>
      </c>
      <c r="N22">
        <v>0.90671707687763203</v>
      </c>
      <c r="O22">
        <v>0.94472809708161498</v>
      </c>
      <c r="P22">
        <v>0.96840808755812702</v>
      </c>
      <c r="Q22">
        <v>1</v>
      </c>
      <c r="R22">
        <v>0.99215469851989402</v>
      </c>
    </row>
    <row r="23" spans="1:18" x14ac:dyDescent="0.25">
      <c r="B23" s="1" t="s">
        <v>46</v>
      </c>
      <c r="C23">
        <v>0</v>
      </c>
      <c r="D23">
        <v>0.41713673272570001</v>
      </c>
      <c r="E23">
        <v>0.77229290391025096</v>
      </c>
      <c r="F23">
        <v>0.81516674787898702</v>
      </c>
      <c r="G23">
        <v>0.61903140654181299</v>
      </c>
      <c r="H23">
        <v>0.63680779183319103</v>
      </c>
      <c r="I23">
        <v>0.65608549031462804</v>
      </c>
      <c r="J23">
        <v>0.64353316597295296</v>
      </c>
      <c r="K23">
        <v>0.793030555242351</v>
      </c>
      <c r="L23">
        <v>0.82901432399809905</v>
      </c>
      <c r="M23">
        <v>0.80955794870106401</v>
      </c>
      <c r="N23">
        <v>0.79996542574437801</v>
      </c>
      <c r="O23">
        <v>0.88328451190394397</v>
      </c>
      <c r="P23">
        <v>0.99593501916862104</v>
      </c>
      <c r="Q23">
        <v>1</v>
      </c>
      <c r="R23">
        <v>0.998670795983849</v>
      </c>
    </row>
    <row r="24" spans="1:18" x14ac:dyDescent="0.25">
      <c r="B24" s="1" t="s">
        <v>63</v>
      </c>
      <c r="C24">
        <v>0</v>
      </c>
      <c r="D24">
        <v>0.27143964867477199</v>
      </c>
      <c r="E24">
        <v>0.37725230443823599</v>
      </c>
      <c r="F24">
        <v>0.47005039785883002</v>
      </c>
      <c r="G24">
        <v>0.56130118632167503</v>
      </c>
      <c r="H24">
        <v>0.60815930480396696</v>
      </c>
      <c r="I24">
        <v>0.75429084530286095</v>
      </c>
      <c r="J24">
        <v>0.79216770180450902</v>
      </c>
      <c r="K24">
        <v>0.78660116014430004</v>
      </c>
      <c r="L24">
        <v>0.82046725834902701</v>
      </c>
      <c r="M24">
        <v>0.86509156281271204</v>
      </c>
      <c r="N24">
        <v>0.87667959733796597</v>
      </c>
      <c r="O24">
        <v>0.91010459502754404</v>
      </c>
      <c r="P24">
        <v>0.941113380913977</v>
      </c>
      <c r="Q24">
        <v>0.99636225588437899</v>
      </c>
      <c r="R24">
        <v>1</v>
      </c>
    </row>
    <row r="25" spans="1:18" x14ac:dyDescent="0.25">
      <c r="B25" s="1" t="s">
        <v>65</v>
      </c>
      <c r="C25">
        <v>0</v>
      </c>
      <c r="D25">
        <v>0.242003395841111</v>
      </c>
      <c r="E25">
        <v>0.140826598167899</v>
      </c>
      <c r="F25">
        <v>0.53760320596675104</v>
      </c>
      <c r="G25">
        <v>0.61204769168198603</v>
      </c>
      <c r="H25">
        <v>0.66124999560742903</v>
      </c>
      <c r="I25">
        <v>0.72508653735312101</v>
      </c>
      <c r="J25">
        <v>0.68724259131409005</v>
      </c>
      <c r="K25">
        <v>0.772068152217395</v>
      </c>
      <c r="L25">
        <v>0.80526181947789599</v>
      </c>
      <c r="M25">
        <v>0.91256013876919095</v>
      </c>
      <c r="N25">
        <v>0.96030365030938702</v>
      </c>
      <c r="O25">
        <v>0.96026413725752902</v>
      </c>
      <c r="P25">
        <v>0.98678824919818897</v>
      </c>
      <c r="Q25">
        <v>0.97229217582513605</v>
      </c>
      <c r="R25">
        <v>1</v>
      </c>
    </row>
    <row r="26" spans="1:18" x14ac:dyDescent="0.25">
      <c r="B26" s="1" t="s">
        <v>64</v>
      </c>
      <c r="C26">
        <v>0</v>
      </c>
      <c r="D26">
        <v>0.206234980987342</v>
      </c>
      <c r="E26">
        <v>0.256978371463086</v>
      </c>
      <c r="F26">
        <v>0.58051979704754597</v>
      </c>
      <c r="G26">
        <v>0.61311753567735605</v>
      </c>
      <c r="H26">
        <v>0.82014997329399997</v>
      </c>
      <c r="I26">
        <v>0.87089946057259204</v>
      </c>
      <c r="J26">
        <v>0.896833554695595</v>
      </c>
      <c r="K26">
        <v>0.86542143317821096</v>
      </c>
      <c r="L26">
        <v>0.90558780242697501</v>
      </c>
      <c r="M26">
        <v>0.97145711319690498</v>
      </c>
      <c r="N26">
        <v>0.97294255106645899</v>
      </c>
      <c r="O26">
        <v>0.97157027609904301</v>
      </c>
      <c r="P26">
        <v>0.97454181944843099</v>
      </c>
      <c r="Q26">
        <v>0.99340612320753696</v>
      </c>
      <c r="R26">
        <v>1</v>
      </c>
    </row>
    <row r="27" spans="1:18" x14ac:dyDescent="0.25">
      <c r="B27" s="1" t="s">
        <v>66</v>
      </c>
      <c r="C27">
        <v>0</v>
      </c>
      <c r="D27">
        <v>0.12893253894819801</v>
      </c>
      <c r="E27">
        <v>0.19276637682790199</v>
      </c>
      <c r="F27">
        <v>0.46722034621896302</v>
      </c>
      <c r="G27">
        <v>0.54977556185339604</v>
      </c>
      <c r="H27">
        <v>0.57644550279821405</v>
      </c>
      <c r="I27">
        <v>0.59583107457210904</v>
      </c>
      <c r="J27">
        <v>0.58986024216768296</v>
      </c>
      <c r="K27">
        <v>0.70403533864928902</v>
      </c>
      <c r="L27">
        <v>0.67320681272299199</v>
      </c>
      <c r="M27">
        <v>0.71076083996279704</v>
      </c>
      <c r="N27">
        <v>0.71084363294582298</v>
      </c>
      <c r="O27">
        <v>0.81475298094753201</v>
      </c>
      <c r="P27">
        <v>0.945632108209706</v>
      </c>
      <c r="Q27">
        <v>0.95854994245764602</v>
      </c>
      <c r="R27">
        <v>1</v>
      </c>
    </row>
    <row r="28" spans="1:18" x14ac:dyDescent="0.25">
      <c r="B28" s="1" t="s">
        <v>67</v>
      </c>
      <c r="C28">
        <v>0</v>
      </c>
      <c r="D28">
        <v>0.17550832032703301</v>
      </c>
      <c r="E28">
        <v>0.44914462631359597</v>
      </c>
      <c r="F28">
        <v>0.49714355043162001</v>
      </c>
      <c r="G28">
        <v>0.56920499708773198</v>
      </c>
      <c r="H28">
        <v>0.59145812842537304</v>
      </c>
      <c r="I28">
        <v>0.71307487236113698</v>
      </c>
      <c r="J28">
        <v>0.60950842704426</v>
      </c>
      <c r="K28">
        <v>0.64560728135648204</v>
      </c>
      <c r="L28">
        <v>0.64480379364713603</v>
      </c>
      <c r="M28">
        <v>0.70583651015019</v>
      </c>
      <c r="N28">
        <v>0.75631487245535101</v>
      </c>
      <c r="O28">
        <v>0.89996489909729105</v>
      </c>
      <c r="P28">
        <v>0.99471358081824901</v>
      </c>
      <c r="Q28">
        <v>1</v>
      </c>
      <c r="R28">
        <v>0.986704757029785</v>
      </c>
    </row>
    <row r="29" spans="1:18" x14ac:dyDescent="0.25">
      <c r="B29" s="1" t="s">
        <v>68</v>
      </c>
      <c r="C29">
        <v>0</v>
      </c>
      <c r="D29">
        <v>0.13779012238404201</v>
      </c>
      <c r="E29">
        <v>0.294540622056009</v>
      </c>
      <c r="F29">
        <v>0.65889462093340101</v>
      </c>
      <c r="G29">
        <v>0.69143787211169505</v>
      </c>
      <c r="H29">
        <v>0.78672660855421805</v>
      </c>
      <c r="I29">
        <v>0.83254181698012797</v>
      </c>
      <c r="J29">
        <v>0.82665287143795496</v>
      </c>
      <c r="K29">
        <v>0.79467463158917395</v>
      </c>
      <c r="L29">
        <v>0.82016166574041405</v>
      </c>
      <c r="M29">
        <v>0.90729231445376701</v>
      </c>
      <c r="N29">
        <v>0.88788639359615495</v>
      </c>
      <c r="O29">
        <v>0.92131732264936095</v>
      </c>
      <c r="P29">
        <v>0.929752119967309</v>
      </c>
      <c r="Q29">
        <v>0.95236395451927103</v>
      </c>
      <c r="R29">
        <v>1</v>
      </c>
    </row>
    <row r="30" spans="1:18" x14ac:dyDescent="0.25">
      <c r="B30" s="106" t="s">
        <v>85</v>
      </c>
      <c r="C30" s="107">
        <f>AVERAGE(C20:C29)</f>
        <v>1.7811273171237599E-3</v>
      </c>
      <c r="D30" s="107">
        <f t="shared" ref="D30:R30" si="2">AVERAGE(D20:D29)</f>
        <v>0.22206437656668129</v>
      </c>
      <c r="E30" s="107">
        <f t="shared" si="2"/>
        <v>0.35776984611998291</v>
      </c>
      <c r="F30" s="107">
        <f t="shared" si="2"/>
        <v>0.54352635462925603</v>
      </c>
      <c r="G30" s="107">
        <f t="shared" si="2"/>
        <v>0.58060744243553353</v>
      </c>
      <c r="H30" s="107">
        <f t="shared" si="2"/>
        <v>0.64224986871850498</v>
      </c>
      <c r="I30" s="107">
        <f t="shared" si="2"/>
        <v>0.70635328435694711</v>
      </c>
      <c r="J30" s="107">
        <f t="shared" si="2"/>
        <v>0.70522701513299013</v>
      </c>
      <c r="K30" s="107">
        <f t="shared" si="2"/>
        <v>0.77932161499259345</v>
      </c>
      <c r="L30" s="107">
        <f t="shared" si="2"/>
        <v>0.79780939182641908</v>
      </c>
      <c r="M30" s="107">
        <f t="shared" si="2"/>
        <v>0.83451981780706319</v>
      </c>
      <c r="N30" s="107">
        <f t="shared" si="2"/>
        <v>0.85924513077912135</v>
      </c>
      <c r="O30" s="107">
        <f t="shared" si="2"/>
        <v>0.90814954045417706</v>
      </c>
      <c r="P30" s="107">
        <f t="shared" si="2"/>
        <v>0.96656364060629196</v>
      </c>
      <c r="Q30" s="107">
        <f t="shared" si="2"/>
        <v>0.98480457776377395</v>
      </c>
      <c r="R30" s="107">
        <f t="shared" si="2"/>
        <v>0.99739136615286395</v>
      </c>
    </row>
    <row r="31" spans="1:18" x14ac:dyDescent="0.25">
      <c r="B31" s="67" t="s">
        <v>185</v>
      </c>
      <c r="C31">
        <f>STDEV(C20:C29)/SQRT(10)</f>
        <v>1.7811273171237597E-3</v>
      </c>
      <c r="D31">
        <f t="shared" ref="D31:R31" si="3">STDEV(D20:D29)/SQRT(10)</f>
        <v>3.8494119635442907E-2</v>
      </c>
      <c r="E31">
        <f t="shared" si="3"/>
        <v>5.8014029806419135E-2</v>
      </c>
      <c r="F31">
        <f t="shared" si="3"/>
        <v>3.8614610621079758E-2</v>
      </c>
      <c r="G31">
        <f t="shared" si="3"/>
        <v>1.9599124310944491E-2</v>
      </c>
      <c r="H31">
        <f t="shared" si="3"/>
        <v>3.0245670456383489E-2</v>
      </c>
      <c r="I31">
        <f t="shared" si="3"/>
        <v>3.0042404234282196E-2</v>
      </c>
      <c r="J31">
        <f t="shared" si="3"/>
        <v>3.4345698703377392E-2</v>
      </c>
      <c r="K31">
        <f t="shared" si="3"/>
        <v>2.1100331809483133E-2</v>
      </c>
      <c r="L31">
        <f t="shared" si="3"/>
        <v>2.6414682270372983E-2</v>
      </c>
      <c r="M31">
        <f t="shared" si="3"/>
        <v>3.0054443359696741E-2</v>
      </c>
      <c r="N31">
        <f t="shared" si="3"/>
        <v>2.7276560065092985E-2</v>
      </c>
      <c r="O31">
        <f t="shared" si="3"/>
        <v>1.4506726972718044E-2</v>
      </c>
      <c r="P31">
        <f t="shared" si="3"/>
        <v>7.5507436180269668E-3</v>
      </c>
      <c r="Q31">
        <f t="shared" si="3"/>
        <v>5.8917703847710503E-3</v>
      </c>
      <c r="R31">
        <f t="shared" si="3"/>
        <v>1.4341433449452856E-3</v>
      </c>
    </row>
    <row r="33" spans="1:37" x14ac:dyDescent="0.25">
      <c r="U33" t="s">
        <v>191</v>
      </c>
      <c r="V33">
        <v>0.58682308298978025</v>
      </c>
      <c r="W33">
        <v>0.63741235563747045</v>
      </c>
      <c r="X33">
        <v>0.69280670609593664</v>
      </c>
      <c r="Y33">
        <v>0.74174445654330212</v>
      </c>
      <c r="Z33">
        <v>0.74115492123074711</v>
      </c>
      <c r="AA33">
        <v>0.74589452384295762</v>
      </c>
      <c r="AB33">
        <v>0.75925846978896461</v>
      </c>
      <c r="AC33">
        <v>0.76052988129151089</v>
      </c>
      <c r="AD33">
        <v>0.77301479276349683</v>
      </c>
      <c r="AE33">
        <v>0.78121308419520419</v>
      </c>
      <c r="AF33">
        <v>0.7962635155986193</v>
      </c>
      <c r="AG33">
        <v>0.80048813287307408</v>
      </c>
      <c r="AH33">
        <v>0.81375870058607469</v>
      </c>
      <c r="AI33">
        <v>0.82885580611318022</v>
      </c>
      <c r="AJ33">
        <v>0.83715329542552452</v>
      </c>
      <c r="AK33">
        <v>0.83969125573782766</v>
      </c>
    </row>
    <row r="34" spans="1:37" x14ac:dyDescent="0.25">
      <c r="U34" t="s">
        <v>192</v>
      </c>
      <c r="V34">
        <v>2.7116736658537972</v>
      </c>
      <c r="W34">
        <v>2.1993007581698047</v>
      </c>
      <c r="X34">
        <v>1.9678302448011404</v>
      </c>
      <c r="Y34">
        <v>1.755541833086893</v>
      </c>
      <c r="Z34">
        <v>1.6534384458348694</v>
      </c>
      <c r="AA34">
        <v>1.5847300721733817</v>
      </c>
      <c r="AB34">
        <v>1.4744639583184111</v>
      </c>
      <c r="AC34">
        <v>1.455873036963621</v>
      </c>
      <c r="AD34">
        <v>1.408061108293166</v>
      </c>
      <c r="AE34">
        <v>1.3527574769370279</v>
      </c>
      <c r="AF34">
        <v>1.3298157629317966</v>
      </c>
      <c r="AG34">
        <v>1.3282573137979057</v>
      </c>
      <c r="AH34">
        <v>1.2939370166065147</v>
      </c>
      <c r="AI34">
        <v>1.3024532455042714</v>
      </c>
      <c r="AJ34">
        <v>1.2938078593691611</v>
      </c>
      <c r="AK34">
        <v>1.2772666318034711</v>
      </c>
    </row>
    <row r="35" spans="1:37" x14ac:dyDescent="0.25">
      <c r="A35" s="128" t="s">
        <v>189</v>
      </c>
      <c r="B35" s="129"/>
      <c r="C35" s="129"/>
      <c r="D35" s="129"/>
      <c r="E35" s="129"/>
      <c r="F35" s="129"/>
      <c r="G35" s="129"/>
      <c r="H35" s="129"/>
      <c r="I35" s="129"/>
      <c r="J35" s="129"/>
      <c r="K35" s="129"/>
      <c r="L35" s="129"/>
      <c r="M35" s="129"/>
      <c r="N35" s="129"/>
      <c r="O35" s="129"/>
      <c r="P35" s="129"/>
      <c r="Q35" s="129"/>
      <c r="R35" s="130"/>
      <c r="V35">
        <f>1/V33</f>
        <v>1.7040911119329902</v>
      </c>
      <c r="W35">
        <f t="shared" ref="W35:AK35" si="4">1/W33</f>
        <v>1.5688431376575824</v>
      </c>
      <c r="X35">
        <f t="shared" si="4"/>
        <v>1.4434040421391716</v>
      </c>
      <c r="Y35">
        <f t="shared" si="4"/>
        <v>1.3481732032892129</v>
      </c>
      <c r="Z35">
        <f t="shared" si="4"/>
        <v>1.3492455778873058</v>
      </c>
      <c r="AA35">
        <f t="shared" si="4"/>
        <v>1.3406721299519051</v>
      </c>
      <c r="AB35">
        <f t="shared" si="4"/>
        <v>1.3170745402128334</v>
      </c>
      <c r="AC35">
        <f t="shared" si="4"/>
        <v>1.314872728342807</v>
      </c>
      <c r="AD35">
        <f t="shared" si="4"/>
        <v>1.2936363047142219</v>
      </c>
      <c r="AE35">
        <f t="shared" si="4"/>
        <v>1.2800604857126623</v>
      </c>
      <c r="AF35">
        <f t="shared" si="4"/>
        <v>1.2558656530284633</v>
      </c>
      <c r="AG35">
        <f t="shared" si="4"/>
        <v>1.2492377574803606</v>
      </c>
      <c r="AH35">
        <f t="shared" si="4"/>
        <v>1.228865509247143</v>
      </c>
      <c r="AI35">
        <f t="shared" si="4"/>
        <v>1.206482469718563</v>
      </c>
      <c r="AJ35">
        <f t="shared" si="4"/>
        <v>1.1945243546962334</v>
      </c>
      <c r="AK35">
        <f t="shared" si="4"/>
        <v>1.1909139140925205</v>
      </c>
    </row>
    <row r="36" spans="1:37" x14ac:dyDescent="0.25">
      <c r="A36" s="20" t="s">
        <v>72</v>
      </c>
    </row>
    <row r="37" spans="1:37" x14ac:dyDescent="0.25">
      <c r="B37" s="1" t="s">
        <v>113</v>
      </c>
      <c r="C37">
        <v>0.62582535366303504</v>
      </c>
      <c r="D37">
        <v>0.63896786831625096</v>
      </c>
      <c r="E37">
        <v>0.60047993553935697</v>
      </c>
      <c r="F37">
        <v>0.66496934328120405</v>
      </c>
      <c r="G37">
        <v>0.66019950095606095</v>
      </c>
      <c r="H37">
        <v>0.75499816602780301</v>
      </c>
      <c r="I37">
        <v>0.79990434482843797</v>
      </c>
      <c r="J37">
        <v>0.87842794213477304</v>
      </c>
      <c r="K37">
        <v>0.96970285130893397</v>
      </c>
      <c r="L37">
        <v>0.97101302927668898</v>
      </c>
      <c r="M37">
        <v>0.98932965223003599</v>
      </c>
      <c r="N37">
        <v>0.97033373441599802</v>
      </c>
      <c r="O37">
        <v>0.94726242464376498</v>
      </c>
      <c r="P37">
        <v>1.0194302173215699</v>
      </c>
      <c r="Q37">
        <v>1.0511844577340099</v>
      </c>
      <c r="R37">
        <v>1.0290418564136601</v>
      </c>
    </row>
    <row r="38" spans="1:37" x14ac:dyDescent="0.25">
      <c r="B38" s="1" t="s">
        <v>2</v>
      </c>
      <c r="C38">
        <v>0.56218514948367604</v>
      </c>
      <c r="D38">
        <v>0.74161546720684202</v>
      </c>
      <c r="E38">
        <v>0.83175745835036896</v>
      </c>
      <c r="F38">
        <v>0.95767246587688704</v>
      </c>
      <c r="G38">
        <v>1.00953186294372</v>
      </c>
      <c r="H38">
        <v>1.0347862518798501</v>
      </c>
      <c r="I38">
        <v>1.0282301510437699</v>
      </c>
      <c r="J38">
        <v>1.0143048685775</v>
      </c>
      <c r="K38">
        <v>1.1460718900426901</v>
      </c>
      <c r="L38">
        <v>1.13839893511512</v>
      </c>
      <c r="M38">
        <v>1.1195303605226199</v>
      </c>
      <c r="N38">
        <v>1.1795279447184801</v>
      </c>
      <c r="O38">
        <v>1.2066525700919399</v>
      </c>
      <c r="P38">
        <v>1.2417299362991401</v>
      </c>
      <c r="Q38">
        <v>1.28220432543056</v>
      </c>
      <c r="R38">
        <v>1.28990125473522</v>
      </c>
    </row>
    <row r="39" spans="1:37" x14ac:dyDescent="0.25">
      <c r="B39" s="1" t="s">
        <v>3</v>
      </c>
      <c r="C39">
        <v>0.45892978488332098</v>
      </c>
      <c r="D39">
        <v>0.76321163276703696</v>
      </c>
      <c r="E39">
        <v>0.78966274499130296</v>
      </c>
      <c r="F39">
        <v>0.79147806282422395</v>
      </c>
      <c r="G39">
        <v>0.79860153864276595</v>
      </c>
      <c r="H39">
        <v>0.81213555409657801</v>
      </c>
      <c r="I39">
        <v>0.82319284376681501</v>
      </c>
      <c r="J39">
        <v>0.85146214788615504</v>
      </c>
      <c r="K39">
        <v>0.87179592894327096</v>
      </c>
      <c r="L39">
        <v>0.88922104623907605</v>
      </c>
      <c r="M39">
        <v>0.86535594260602799</v>
      </c>
      <c r="N39">
        <v>0.91838797257494698</v>
      </c>
      <c r="O39">
        <v>0.94958474964633999</v>
      </c>
      <c r="P39">
        <v>0.94658957891614304</v>
      </c>
      <c r="Q39">
        <v>0.96577441314017798</v>
      </c>
      <c r="R39">
        <v>0.97263026333392699</v>
      </c>
    </row>
    <row r="40" spans="1:37" x14ac:dyDescent="0.25">
      <c r="B40" s="1" t="s">
        <v>46</v>
      </c>
      <c r="C40">
        <v>0.50945939808166596</v>
      </c>
      <c r="D40">
        <v>0.65052289192047497</v>
      </c>
      <c r="E40">
        <v>0.92935786520971497</v>
      </c>
      <c r="F40">
        <v>0.92512880008716303</v>
      </c>
      <c r="G40">
        <v>0.88270016870053802</v>
      </c>
      <c r="H40">
        <v>0.86703986830272395</v>
      </c>
      <c r="I40">
        <v>0.85308514113271705</v>
      </c>
      <c r="J40">
        <v>0.83143903776670403</v>
      </c>
      <c r="K40">
        <v>0.89848695326659</v>
      </c>
      <c r="L40">
        <v>0.90981357454777401</v>
      </c>
      <c r="M40">
        <v>0.88472826729126797</v>
      </c>
      <c r="N40">
        <v>0.87720827393521195</v>
      </c>
      <c r="O40">
        <v>0.93876788026545599</v>
      </c>
      <c r="P40">
        <v>0.97787464865041696</v>
      </c>
      <c r="Q40">
        <v>0.98166953809805202</v>
      </c>
      <c r="R40">
        <v>0.99200066696304801</v>
      </c>
    </row>
    <row r="41" spans="1:37" x14ac:dyDescent="0.25">
      <c r="B41" s="1" t="s">
        <v>63</v>
      </c>
      <c r="C41">
        <v>0.49955023916716002</v>
      </c>
      <c r="D41">
        <v>0.75499369734056998</v>
      </c>
      <c r="E41">
        <v>0.829608863907488</v>
      </c>
      <c r="F41">
        <v>0.85720623256613904</v>
      </c>
      <c r="G41">
        <v>0.86018067212881499</v>
      </c>
      <c r="H41">
        <v>0.90641473590266597</v>
      </c>
      <c r="I41">
        <v>1.04836303555498</v>
      </c>
      <c r="J41">
        <v>1.0749564886110901</v>
      </c>
      <c r="K41">
        <v>1.08059881366666</v>
      </c>
      <c r="L41">
        <v>1.0920238089922301</v>
      </c>
      <c r="M41">
        <v>1.11158275265855</v>
      </c>
      <c r="N41">
        <v>1.1004312934641201</v>
      </c>
      <c r="O41">
        <v>1.1269221645966501</v>
      </c>
      <c r="P41">
        <v>1.1401887663516299</v>
      </c>
      <c r="Q41">
        <v>1.1430528326765701</v>
      </c>
      <c r="R41">
        <v>1.1458405262257101</v>
      </c>
    </row>
    <row r="42" spans="1:37" x14ac:dyDescent="0.25">
      <c r="B42" s="1" t="s">
        <v>65</v>
      </c>
      <c r="C42">
        <v>0.49451866783931397</v>
      </c>
      <c r="D42">
        <v>0.56425368946711896</v>
      </c>
      <c r="E42">
        <v>0.58613232093741097</v>
      </c>
      <c r="F42">
        <v>0.75863559996288099</v>
      </c>
      <c r="G42">
        <v>0.78513093048039895</v>
      </c>
      <c r="H42">
        <v>0.80001163908053496</v>
      </c>
      <c r="I42">
        <v>0.84575247347767002</v>
      </c>
      <c r="J42">
        <v>0.80813935461062902</v>
      </c>
      <c r="K42">
        <v>0.833890359356665</v>
      </c>
      <c r="L42">
        <v>0.82917547968864902</v>
      </c>
      <c r="M42">
        <v>0.85608205862311204</v>
      </c>
      <c r="N42">
        <v>0.86731852258210895</v>
      </c>
      <c r="O42">
        <v>0.85536196766431405</v>
      </c>
      <c r="P42">
        <v>0.85036547838535803</v>
      </c>
      <c r="Q42">
        <v>0.84048635069480804</v>
      </c>
      <c r="R42">
        <v>0.84904585167222602</v>
      </c>
    </row>
    <row r="43" spans="1:37" x14ac:dyDescent="0.25">
      <c r="B43" s="1" t="s">
        <v>64</v>
      </c>
      <c r="C43">
        <v>0.362914103281894</v>
      </c>
      <c r="D43">
        <v>0.60180987242656703</v>
      </c>
      <c r="E43">
        <v>0.65286438116770995</v>
      </c>
      <c r="F43">
        <v>0.87819887022029997</v>
      </c>
      <c r="G43">
        <v>0.99031578600939296</v>
      </c>
      <c r="H43">
        <v>1.09820440003</v>
      </c>
      <c r="I43">
        <v>1.13040335718812</v>
      </c>
      <c r="J43">
        <v>1.1381431790155201</v>
      </c>
      <c r="K43">
        <v>1.1302901512406001</v>
      </c>
      <c r="L43">
        <v>1.1842847972903801</v>
      </c>
      <c r="M43">
        <v>1.1782910837505201</v>
      </c>
      <c r="N43">
        <v>1.17008026146157</v>
      </c>
      <c r="O43">
        <v>1.1635335608810999</v>
      </c>
      <c r="P43">
        <v>1.16868876274197</v>
      </c>
      <c r="Q43">
        <v>1.14750509248102</v>
      </c>
      <c r="R43">
        <v>1.15481028470627</v>
      </c>
    </row>
    <row r="44" spans="1:37" x14ac:dyDescent="0.25">
      <c r="B44" s="1" t="s">
        <v>66</v>
      </c>
      <c r="C44">
        <v>0.56379138363936399</v>
      </c>
      <c r="D44">
        <v>0.61445120919140905</v>
      </c>
      <c r="E44">
        <v>0.66433844774009199</v>
      </c>
      <c r="F44">
        <v>0.96231098728282305</v>
      </c>
      <c r="G44">
        <v>1.0051726121212601</v>
      </c>
      <c r="H44">
        <v>1.0355184670906099</v>
      </c>
      <c r="I44">
        <v>1.0411165461351</v>
      </c>
      <c r="J44">
        <v>1.03691245951564</v>
      </c>
      <c r="K44">
        <v>1.1440845345917401</v>
      </c>
      <c r="L44">
        <v>1.0949336490135599</v>
      </c>
      <c r="M44">
        <v>1.1153613430495499</v>
      </c>
      <c r="N44">
        <v>1.12935402778949</v>
      </c>
      <c r="O44">
        <v>1.1486542324273901</v>
      </c>
      <c r="P44">
        <v>1.2159443878080101</v>
      </c>
      <c r="Q44">
        <v>1.1937958114389799</v>
      </c>
      <c r="R44">
        <v>1.21632647745164</v>
      </c>
    </row>
    <row r="45" spans="1:37" x14ac:dyDescent="0.25">
      <c r="B45" s="1" t="s">
        <v>67</v>
      </c>
      <c r="C45">
        <v>0.50442066991982104</v>
      </c>
      <c r="D45">
        <v>0.63747837188602197</v>
      </c>
      <c r="E45">
        <v>0.67613649789501495</v>
      </c>
      <c r="F45">
        <v>0.69842142186184997</v>
      </c>
      <c r="G45">
        <v>0.77135206782500099</v>
      </c>
      <c r="H45">
        <v>0.77602369228316204</v>
      </c>
      <c r="I45">
        <v>0.817362628597749</v>
      </c>
      <c r="J45">
        <v>0.75392892262686195</v>
      </c>
      <c r="K45">
        <v>0.75702096746709902</v>
      </c>
      <c r="L45">
        <v>0.76472236929096904</v>
      </c>
      <c r="M45">
        <v>0.81163316564494903</v>
      </c>
      <c r="N45">
        <v>0.82919407783319998</v>
      </c>
      <c r="O45">
        <v>0.87585419743537296</v>
      </c>
      <c r="P45">
        <v>0.90729369044005503</v>
      </c>
      <c r="Q45">
        <v>0.91417256560456095</v>
      </c>
      <c r="R45">
        <v>0.90812299190864998</v>
      </c>
    </row>
    <row r="46" spans="1:37" x14ac:dyDescent="0.25">
      <c r="B46" s="1" t="s">
        <v>68</v>
      </c>
      <c r="C46">
        <v>0.561880614807302</v>
      </c>
      <c r="D46">
        <v>0.78707482233753701</v>
      </c>
      <c r="E46">
        <v>0.83521090882224402</v>
      </c>
      <c r="F46">
        <v>0.86114435666615397</v>
      </c>
      <c r="G46">
        <v>0.89304514177715499</v>
      </c>
      <c r="H46">
        <v>1.02446892535406</v>
      </c>
      <c r="I46">
        <v>1.0584509984469801</v>
      </c>
      <c r="J46">
        <v>1.0623776979752899</v>
      </c>
      <c r="K46">
        <v>1.0392620965383099</v>
      </c>
      <c r="L46">
        <v>1.02520167277324</v>
      </c>
      <c r="M46">
        <v>1.0330830911764399</v>
      </c>
      <c r="N46">
        <v>1.0323609126634301</v>
      </c>
      <c r="O46">
        <v>1.0557566296994401</v>
      </c>
      <c r="P46">
        <v>1.04452912829334</v>
      </c>
      <c r="Q46">
        <v>1.0288214038864401</v>
      </c>
      <c r="R46">
        <v>1.0467062718229001</v>
      </c>
    </row>
    <row r="47" spans="1:37" x14ac:dyDescent="0.25">
      <c r="B47" s="106" t="s">
        <v>85</v>
      </c>
      <c r="C47" s="107">
        <f t="shared" ref="C47:R47" si="5">AVERAGE(C37:C46)</f>
        <v>0.51434753647665532</v>
      </c>
      <c r="D47" s="107">
        <f t="shared" si="5"/>
        <v>0.67543795228598291</v>
      </c>
      <c r="E47" s="107">
        <f t="shared" si="5"/>
        <v>0.73955494245607034</v>
      </c>
      <c r="F47" s="107">
        <f t="shared" si="5"/>
        <v>0.83551661406296263</v>
      </c>
      <c r="G47" s="107">
        <f t="shared" si="5"/>
        <v>0.86562302815851078</v>
      </c>
      <c r="H47" s="107">
        <f t="shared" si="5"/>
        <v>0.9109601700047989</v>
      </c>
      <c r="I47" s="107">
        <f t="shared" si="5"/>
        <v>0.94458615201723417</v>
      </c>
      <c r="J47" s="107">
        <f t="shared" si="5"/>
        <v>0.9450092098720162</v>
      </c>
      <c r="K47" s="107">
        <f t="shared" si="5"/>
        <v>0.98712045464225595</v>
      </c>
      <c r="L47" s="107">
        <f t="shared" si="5"/>
        <v>0.98987883622276873</v>
      </c>
      <c r="M47" s="107">
        <f t="shared" si="5"/>
        <v>0.9964977717553074</v>
      </c>
      <c r="N47" s="107">
        <f t="shared" si="5"/>
        <v>1.0074197021438556</v>
      </c>
      <c r="O47" s="107">
        <f t="shared" si="5"/>
        <v>1.0268350377351767</v>
      </c>
      <c r="P47" s="107">
        <f t="shared" si="5"/>
        <v>1.0512634595207633</v>
      </c>
      <c r="Q47" s="107">
        <f t="shared" si="5"/>
        <v>1.0548666791185179</v>
      </c>
      <c r="R47" s="107">
        <f t="shared" si="5"/>
        <v>1.060442644523325</v>
      </c>
    </row>
    <row r="48" spans="1:37" x14ac:dyDescent="0.25">
      <c r="B48" s="67" t="s">
        <v>180</v>
      </c>
      <c r="C48">
        <f>STDEV(C37:C46)/SQRT(10)</f>
        <v>2.2646466733787021E-2</v>
      </c>
      <c r="D48">
        <f t="shared" ref="D48:R48" si="6">STDEV(D37:D46)/SQRT(10)</f>
        <v>2.4893052147569986E-2</v>
      </c>
      <c r="E48">
        <f t="shared" si="6"/>
        <v>3.717407249311952E-2</v>
      </c>
      <c r="F48">
        <f t="shared" si="6"/>
        <v>3.2949414503160537E-2</v>
      </c>
      <c r="G48">
        <f t="shared" si="6"/>
        <v>3.6341289739459645E-2</v>
      </c>
      <c r="H48">
        <f t="shared" si="6"/>
        <v>4.0187040744912014E-2</v>
      </c>
      <c r="I48">
        <f t="shared" si="6"/>
        <v>4.007948084684107E-2</v>
      </c>
      <c r="J48">
        <f t="shared" si="6"/>
        <v>4.2496773519831665E-2</v>
      </c>
      <c r="K48">
        <f t="shared" si="6"/>
        <v>4.4689304022203627E-2</v>
      </c>
      <c r="L48">
        <f t="shared" si="6"/>
        <v>4.4220290502830474E-2</v>
      </c>
      <c r="M48">
        <f t="shared" si="6"/>
        <v>4.223359532903305E-2</v>
      </c>
      <c r="N48">
        <f t="shared" si="6"/>
        <v>4.18821961878314E-2</v>
      </c>
      <c r="O48">
        <f t="shared" si="6"/>
        <v>4.0684162725357909E-2</v>
      </c>
      <c r="P48">
        <f t="shared" si="6"/>
        <v>4.2633090636616168E-2</v>
      </c>
      <c r="Q48">
        <f t="shared" si="6"/>
        <v>4.3086903110290918E-2</v>
      </c>
      <c r="R48">
        <f t="shared" si="6"/>
        <v>4.4046562420229148E-2</v>
      </c>
    </row>
    <row r="51" spans="1:18" x14ac:dyDescent="0.25">
      <c r="A51" s="20" t="s">
        <v>99</v>
      </c>
    </row>
    <row r="52" spans="1:18" x14ac:dyDescent="0.25">
      <c r="B52" s="1" t="s">
        <v>113</v>
      </c>
      <c r="C52">
        <v>5.6235109424378697E-2</v>
      </c>
      <c r="D52">
        <v>8.5395044605903206E-2</v>
      </c>
      <c r="E52">
        <v>0</v>
      </c>
      <c r="F52">
        <v>0.14308577918815399</v>
      </c>
      <c r="G52">
        <v>0.132502698499465</v>
      </c>
      <c r="H52">
        <v>0.34283709809708002</v>
      </c>
      <c r="I52">
        <v>0.44247261668910398</v>
      </c>
      <c r="J52">
        <v>0.61669673346515197</v>
      </c>
      <c r="K52">
        <v>0.81921280481431102</v>
      </c>
      <c r="L52">
        <v>0.82211976026569</v>
      </c>
      <c r="M52">
        <v>0.862759740677149</v>
      </c>
      <c r="N52">
        <v>0.82061257578619295</v>
      </c>
      <c r="O52">
        <v>0.76942314094340503</v>
      </c>
      <c r="P52">
        <v>0.92954532548770696</v>
      </c>
      <c r="Q52">
        <v>1</v>
      </c>
      <c r="R52">
        <v>0.95087113567769499</v>
      </c>
    </row>
    <row r="53" spans="1:18" x14ac:dyDescent="0.25">
      <c r="B53" s="1" t="s">
        <v>2</v>
      </c>
      <c r="C53">
        <v>0</v>
      </c>
      <c r="D53">
        <v>0.24656636898415599</v>
      </c>
      <c r="E53">
        <v>0.37043609028483798</v>
      </c>
      <c r="F53">
        <v>0.54346374024043897</v>
      </c>
      <c r="G53">
        <v>0.61472696595798304</v>
      </c>
      <c r="H53">
        <v>0.64943059386161495</v>
      </c>
      <c r="I53">
        <v>0.64042144759047304</v>
      </c>
      <c r="J53">
        <v>0.62128585011533199</v>
      </c>
      <c r="K53">
        <v>0.80235511670747395</v>
      </c>
      <c r="L53">
        <v>0.79181123170589796</v>
      </c>
      <c r="M53">
        <v>0.76588274880392504</v>
      </c>
      <c r="N53">
        <v>0.84832916405143199</v>
      </c>
      <c r="O53">
        <v>0.88560280026438498</v>
      </c>
      <c r="P53">
        <v>0.93380479270906502</v>
      </c>
      <c r="Q53">
        <v>0.98942317031447102</v>
      </c>
      <c r="R53">
        <v>1</v>
      </c>
    </row>
    <row r="54" spans="1:18" x14ac:dyDescent="0.25">
      <c r="B54" s="1" t="s">
        <v>3</v>
      </c>
      <c r="C54">
        <v>0</v>
      </c>
      <c r="D54">
        <v>0.59233319930219597</v>
      </c>
      <c r="E54">
        <v>0.64382451249708705</v>
      </c>
      <c r="F54">
        <v>0.64735831849702796</v>
      </c>
      <c r="G54">
        <v>0.66122530152968495</v>
      </c>
      <c r="H54">
        <v>0.68757142348509503</v>
      </c>
      <c r="I54">
        <v>0.70909620326257705</v>
      </c>
      <c r="J54">
        <v>0.76412691727826898</v>
      </c>
      <c r="K54">
        <v>0.80370986864799798</v>
      </c>
      <c r="L54">
        <v>0.83763064160184397</v>
      </c>
      <c r="M54">
        <v>0.79117340701831995</v>
      </c>
      <c r="N54">
        <v>0.89440872057860799</v>
      </c>
      <c r="O54">
        <v>0.95513822810308402</v>
      </c>
      <c r="P54">
        <v>0.94930765006034901</v>
      </c>
      <c r="Q54">
        <v>0.98665399297577505</v>
      </c>
      <c r="R54">
        <v>1</v>
      </c>
    </row>
    <row r="55" spans="1:18" x14ac:dyDescent="0.25">
      <c r="B55" s="1" t="s">
        <v>46</v>
      </c>
      <c r="C55">
        <v>0</v>
      </c>
      <c r="D55">
        <v>0.29233456894955301</v>
      </c>
      <c r="E55">
        <v>0.87018146261655405</v>
      </c>
      <c r="F55">
        <v>0.86141731041801595</v>
      </c>
      <c r="G55">
        <v>0.77348984364407003</v>
      </c>
      <c r="H55">
        <v>0.74103603832682297</v>
      </c>
      <c r="I55">
        <v>0.71211679748684997</v>
      </c>
      <c r="J55">
        <v>0.66725824390407995</v>
      </c>
      <c r="K55">
        <v>0.80620576989561998</v>
      </c>
      <c r="L55">
        <v>0.82967862498932199</v>
      </c>
      <c r="M55">
        <v>0.77769279730113705</v>
      </c>
      <c r="N55">
        <v>0.76210865177615705</v>
      </c>
      <c r="O55">
        <v>0.88968241655061797</v>
      </c>
      <c r="P55">
        <v>0.97072578197222803</v>
      </c>
      <c r="Q55">
        <v>0.97859016517085495</v>
      </c>
      <c r="R55">
        <v>1</v>
      </c>
    </row>
    <row r="56" spans="1:18" x14ac:dyDescent="0.25">
      <c r="B56" s="1" t="s">
        <v>63</v>
      </c>
      <c r="C56">
        <v>0</v>
      </c>
      <c r="D56">
        <v>0.39524570195230202</v>
      </c>
      <c r="E56">
        <v>0.51069717640739998</v>
      </c>
      <c r="F56">
        <v>0.553398373085219</v>
      </c>
      <c r="G56">
        <v>0.55800070058763895</v>
      </c>
      <c r="H56">
        <v>0.62953831255497095</v>
      </c>
      <c r="I56">
        <v>0.84917382695881705</v>
      </c>
      <c r="J56">
        <v>0.89032167273126495</v>
      </c>
      <c r="K56">
        <v>0.89905199897715204</v>
      </c>
      <c r="L56">
        <v>0.91672980654186198</v>
      </c>
      <c r="M56">
        <v>0.94699320993501401</v>
      </c>
      <c r="N56">
        <v>0.92973864272622897</v>
      </c>
      <c r="O56">
        <v>0.970727764275779</v>
      </c>
      <c r="P56">
        <v>0.99125507533185597</v>
      </c>
      <c r="Q56">
        <v>0.99568662317079104</v>
      </c>
      <c r="R56">
        <v>1</v>
      </c>
    </row>
    <row r="57" spans="1:18" x14ac:dyDescent="0.25">
      <c r="B57" s="1" t="s">
        <v>65</v>
      </c>
      <c r="C57">
        <v>0</v>
      </c>
      <c r="D57">
        <v>0.187057534332778</v>
      </c>
      <c r="E57">
        <v>0.24574487337529499</v>
      </c>
      <c r="F57">
        <v>0.70846844161403599</v>
      </c>
      <c r="G57">
        <v>0.77953963485738498</v>
      </c>
      <c r="H57">
        <v>0.81945571425178998</v>
      </c>
      <c r="I57">
        <v>0.94215113329558997</v>
      </c>
      <c r="J57">
        <v>0.84125753479086196</v>
      </c>
      <c r="K57">
        <v>0.91033214525121797</v>
      </c>
      <c r="L57">
        <v>0.89768493091346202</v>
      </c>
      <c r="M57">
        <v>0.96985925875226198</v>
      </c>
      <c r="N57">
        <v>1</v>
      </c>
      <c r="O57">
        <v>0.96792768353934899</v>
      </c>
      <c r="P57">
        <v>0.95452507831998001</v>
      </c>
      <c r="Q57">
        <v>0.92802526195775104</v>
      </c>
      <c r="R57">
        <v>0.95098530571453599</v>
      </c>
    </row>
    <row r="58" spans="1:18" x14ac:dyDescent="0.25">
      <c r="B58" s="1" t="s">
        <v>64</v>
      </c>
      <c r="C58">
        <v>0</v>
      </c>
      <c r="D58">
        <v>0.29085012514727399</v>
      </c>
      <c r="E58">
        <v>0.35300781973458001</v>
      </c>
      <c r="F58">
        <v>0.62734739709751597</v>
      </c>
      <c r="G58">
        <v>0.763847173151047</v>
      </c>
      <c r="H58">
        <v>0.89519908868395504</v>
      </c>
      <c r="I58">
        <v>0.93440058125361902</v>
      </c>
      <c r="J58">
        <v>0.94382363698699101</v>
      </c>
      <c r="K58">
        <v>0.93426275560638705</v>
      </c>
      <c r="L58">
        <v>1</v>
      </c>
      <c r="M58">
        <v>0.99270279109836401</v>
      </c>
      <c r="N58">
        <v>0.98270630309502105</v>
      </c>
      <c r="O58">
        <v>0.97473584514196598</v>
      </c>
      <c r="P58">
        <v>0.98101218528713097</v>
      </c>
      <c r="Q58">
        <v>0.95522155212298199</v>
      </c>
      <c r="R58">
        <v>0.96411545627434603</v>
      </c>
    </row>
    <row r="59" spans="1:18" x14ac:dyDescent="0.25">
      <c r="B59" s="1" t="s">
        <v>66</v>
      </c>
      <c r="C59">
        <v>0</v>
      </c>
      <c r="D59">
        <v>7.7635403877019393E-2</v>
      </c>
      <c r="E59">
        <v>0.15408683004818599</v>
      </c>
      <c r="F59">
        <v>0.61072516623620798</v>
      </c>
      <c r="G59">
        <v>0.67640994739951099</v>
      </c>
      <c r="H59">
        <v>0.72291450364041698</v>
      </c>
      <c r="I59">
        <v>0.73149347371815199</v>
      </c>
      <c r="J59">
        <v>0.72505077560225595</v>
      </c>
      <c r="K59">
        <v>0.88929033312548</v>
      </c>
      <c r="L59">
        <v>0.81396735656183095</v>
      </c>
      <c r="M59">
        <v>0.84527248364187701</v>
      </c>
      <c r="N59">
        <v>0.86671605789961004</v>
      </c>
      <c r="O59">
        <v>0.89629332480972501</v>
      </c>
      <c r="P59">
        <v>0.99941445349491098</v>
      </c>
      <c r="Q59">
        <v>0.96547210069419098</v>
      </c>
      <c r="R59">
        <v>1</v>
      </c>
    </row>
    <row r="60" spans="1:18" x14ac:dyDescent="0.25">
      <c r="B60" s="1" t="s">
        <v>67</v>
      </c>
      <c r="C60">
        <v>0</v>
      </c>
      <c r="D60">
        <v>0.32472748355159398</v>
      </c>
      <c r="E60">
        <v>0.41907268711530499</v>
      </c>
      <c r="F60">
        <v>0.47345907117240399</v>
      </c>
      <c r="G60">
        <v>0.651446401386645</v>
      </c>
      <c r="H60">
        <v>0.66284750656116698</v>
      </c>
      <c r="I60">
        <v>0.76373523093765705</v>
      </c>
      <c r="J60">
        <v>0.60892519433030401</v>
      </c>
      <c r="K60">
        <v>0.61647133352526795</v>
      </c>
      <c r="L60">
        <v>0.63526661404740004</v>
      </c>
      <c r="M60">
        <v>0.74975246962980502</v>
      </c>
      <c r="N60">
        <v>0.79260989719314701</v>
      </c>
      <c r="O60">
        <v>0.90648397585774598</v>
      </c>
      <c r="P60">
        <v>0.98321209679088595</v>
      </c>
      <c r="Q60">
        <v>1</v>
      </c>
      <c r="R60">
        <v>0.98523600803407696</v>
      </c>
    </row>
    <row r="61" spans="1:18" x14ac:dyDescent="0.25">
      <c r="B61" s="1" t="s">
        <v>68</v>
      </c>
      <c r="C61">
        <v>0</v>
      </c>
      <c r="D61">
        <v>0.44994109876690302</v>
      </c>
      <c r="E61">
        <v>0.54611765624056596</v>
      </c>
      <c r="F61">
        <v>0.59793303881933901</v>
      </c>
      <c r="G61">
        <v>0.66167124266476296</v>
      </c>
      <c r="H61">
        <v>0.92425775514758202</v>
      </c>
      <c r="I61">
        <v>0.99215440077401595</v>
      </c>
      <c r="J61">
        <v>1</v>
      </c>
      <c r="K61">
        <v>0.95381471298360498</v>
      </c>
      <c r="L61">
        <v>0.92572179448730696</v>
      </c>
      <c r="M61">
        <v>0.941468975975984</v>
      </c>
      <c r="N61">
        <v>0.94002605345497203</v>
      </c>
      <c r="O61">
        <v>0.986771015259582</v>
      </c>
      <c r="P61">
        <v>0.96433831428351102</v>
      </c>
      <c r="Q61">
        <v>0.93295406663220604</v>
      </c>
      <c r="R61">
        <v>0.96868827675638502</v>
      </c>
    </row>
    <row r="62" spans="1:18" x14ac:dyDescent="0.25">
      <c r="B62" s="106" t="s">
        <v>85</v>
      </c>
      <c r="C62" s="107">
        <f t="shared" ref="C62:R62" si="7">AVERAGE(C52:C61)</f>
        <v>5.6235109424378699E-3</v>
      </c>
      <c r="D62" s="107">
        <f t="shared" si="7"/>
        <v>0.29420865294696785</v>
      </c>
      <c r="E62" s="107">
        <f t="shared" si="7"/>
        <v>0.41131691083198108</v>
      </c>
      <c r="F62" s="107">
        <f t="shared" si="7"/>
        <v>0.57666566363683591</v>
      </c>
      <c r="G62" s="107">
        <f t="shared" si="7"/>
        <v>0.62728599096781923</v>
      </c>
      <c r="H62" s="107">
        <f t="shared" si="7"/>
        <v>0.70750880346104938</v>
      </c>
      <c r="I62" s="107">
        <f t="shared" si="7"/>
        <v>0.7717215711966855</v>
      </c>
      <c r="J62" s="107">
        <f t="shared" si="7"/>
        <v>0.76787465592045101</v>
      </c>
      <c r="K62" s="107">
        <f t="shared" si="7"/>
        <v>0.84347068395345115</v>
      </c>
      <c r="L62" s="107">
        <f t="shared" si="7"/>
        <v>0.84706107611146153</v>
      </c>
      <c r="M62" s="107">
        <f t="shared" si="7"/>
        <v>0.86435578828338377</v>
      </c>
      <c r="N62" s="107">
        <f t="shared" si="7"/>
        <v>0.88372560665613697</v>
      </c>
      <c r="O62" s="107">
        <f t="shared" si="7"/>
        <v>0.9202786194745638</v>
      </c>
      <c r="P62" s="107">
        <f t="shared" si="7"/>
        <v>0.9657140753737623</v>
      </c>
      <c r="Q62" s="107">
        <f t="shared" si="7"/>
        <v>0.97320269330390219</v>
      </c>
      <c r="R62" s="107">
        <f t="shared" si="7"/>
        <v>0.98198961824570397</v>
      </c>
    </row>
    <row r="63" spans="1:18" x14ac:dyDescent="0.25">
      <c r="B63" s="67" t="s">
        <v>185</v>
      </c>
      <c r="C63">
        <f>STDEV(C52:C61)/SQRT(10)</f>
        <v>5.623510942437869E-3</v>
      </c>
      <c r="D63">
        <f t="shared" ref="D63:R63" si="8">STDEV(D52:D61)/SQRT(10)</f>
        <v>5.0392212879036863E-2</v>
      </c>
      <c r="E63">
        <f t="shared" si="8"/>
        <v>7.8920388768823166E-2</v>
      </c>
      <c r="F63">
        <f t="shared" si="8"/>
        <v>5.8492237338985384E-2</v>
      </c>
      <c r="G63">
        <f t="shared" si="8"/>
        <v>5.9470393477687206E-2</v>
      </c>
      <c r="H63">
        <f t="shared" si="8"/>
        <v>5.173987633367743E-2</v>
      </c>
      <c r="I63">
        <f t="shared" si="8"/>
        <v>5.2164432747391347E-2</v>
      </c>
      <c r="J63">
        <f t="shared" si="8"/>
        <v>4.5558034337429366E-2</v>
      </c>
      <c r="K63">
        <f t="shared" si="8"/>
        <v>3.1065418210451674E-2</v>
      </c>
      <c r="L63">
        <f t="shared" si="8"/>
        <v>3.109342828209366E-2</v>
      </c>
      <c r="M63">
        <f t="shared" si="8"/>
        <v>2.9143903031958959E-2</v>
      </c>
      <c r="N63">
        <f t="shared" si="8"/>
        <v>2.5240229204147018E-2</v>
      </c>
      <c r="O63">
        <f t="shared" si="8"/>
        <v>2.0837752060084171E-2</v>
      </c>
      <c r="P63">
        <f t="shared" si="8"/>
        <v>7.5100127544940184E-3</v>
      </c>
      <c r="Q63">
        <f t="shared" si="8"/>
        <v>8.4714030959576244E-3</v>
      </c>
      <c r="R63">
        <f t="shared" si="8"/>
        <v>6.7151958735352877E-3</v>
      </c>
    </row>
  </sheetData>
  <mergeCells count="2">
    <mergeCell ref="A3:R3"/>
    <mergeCell ref="A35:R35"/>
  </mergeCells>
  <pageMargins left="0.7" right="0.7" top="0.75" bottom="0.75" header="0.3" footer="0.3"/>
  <pageSetup orientation="portrait" verticalDpi="0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J35"/>
  <sheetViews>
    <sheetView topLeftCell="J1" zoomScale="70" zoomScaleNormal="70" workbookViewId="0">
      <selection activeCell="U21" sqref="U21"/>
    </sheetView>
  </sheetViews>
  <sheetFormatPr defaultRowHeight="15" x14ac:dyDescent="0.25"/>
  <sheetData>
    <row r="1" spans="1:36" x14ac:dyDescent="0.25">
      <c r="B1" t="s">
        <v>186</v>
      </c>
    </row>
    <row r="3" spans="1:36" x14ac:dyDescent="0.25">
      <c r="A3" s="128" t="s">
        <v>188</v>
      </c>
      <c r="B3" s="129"/>
      <c r="C3" s="129"/>
      <c r="D3" s="129"/>
      <c r="E3" s="129"/>
      <c r="F3" s="129"/>
      <c r="G3" s="129"/>
      <c r="H3" s="129"/>
      <c r="I3" s="129"/>
      <c r="J3" s="129"/>
      <c r="K3" s="129"/>
      <c r="L3" s="129"/>
      <c r="M3" s="129"/>
      <c r="N3" s="129"/>
      <c r="O3" s="129"/>
      <c r="P3" s="129"/>
      <c r="Q3" s="129"/>
      <c r="R3" s="130"/>
    </row>
    <row r="4" spans="1:36" x14ac:dyDescent="0.25">
      <c r="A4" s="20" t="s">
        <v>72</v>
      </c>
    </row>
    <row r="5" spans="1:36" x14ac:dyDescent="0.25">
      <c r="B5" s="1" t="s">
        <v>113</v>
      </c>
      <c r="C5">
        <v>2.2131105957744599</v>
      </c>
      <c r="D5">
        <v>3.3870819844767599</v>
      </c>
      <c r="E5">
        <v>2.8872883226449502</v>
      </c>
      <c r="F5">
        <v>3.3272623727783102</v>
      </c>
      <c r="G5">
        <v>3.34817572331841</v>
      </c>
      <c r="H5">
        <v>4.4281634274256101</v>
      </c>
      <c r="I5">
        <v>4.2305626704928798</v>
      </c>
      <c r="J5">
        <v>5.53693369121312</v>
      </c>
      <c r="K5">
        <v>5.9967547465975102</v>
      </c>
      <c r="L5">
        <v>6.1968736881264599</v>
      </c>
      <c r="M5">
        <v>6.4771081578455396</v>
      </c>
      <c r="N5">
        <v>6.2602739050749996</v>
      </c>
      <c r="O5">
        <v>6.0013688373988199</v>
      </c>
      <c r="P5">
        <v>6.6299495318843302</v>
      </c>
      <c r="Q5">
        <v>7.0258307558683697</v>
      </c>
      <c r="R5">
        <v>6.4835872324574302</v>
      </c>
      <c r="T5" t="s">
        <v>190</v>
      </c>
      <c r="U5">
        <v>3.1378733612610779</v>
      </c>
      <c r="V5">
        <v>5.0006606664221378</v>
      </c>
      <c r="W5">
        <v>5.9486493861791292</v>
      </c>
      <c r="X5">
        <v>6.6486965805310465</v>
      </c>
      <c r="Y5">
        <v>7.586047515313088</v>
      </c>
      <c r="Z5">
        <v>8.7360473784494452</v>
      </c>
      <c r="AA5">
        <v>8.2934298091575318</v>
      </c>
      <c r="AB5">
        <v>7.9771666098023273</v>
      </c>
      <c r="AC5">
        <v>9.6724917884582293</v>
      </c>
      <c r="AD5">
        <v>9.4461565088434956</v>
      </c>
      <c r="AE5">
        <v>9.761745952935085</v>
      </c>
      <c r="AF5">
        <v>10.152966064938864</v>
      </c>
      <c r="AG5">
        <v>10.777386449366691</v>
      </c>
      <c r="AH5">
        <v>11.851521946191742</v>
      </c>
      <c r="AI5">
        <v>12.668396565341958</v>
      </c>
      <c r="AJ5">
        <v>13.031129065486837</v>
      </c>
    </row>
    <row r="6" spans="1:36" x14ac:dyDescent="0.25">
      <c r="B6" s="1" t="s">
        <v>2</v>
      </c>
      <c r="C6">
        <v>2.2034929809930301</v>
      </c>
      <c r="D6">
        <v>2.6399728388582302</v>
      </c>
      <c r="E6">
        <v>3.3082429068300798</v>
      </c>
      <c r="F6">
        <v>6.59543535072312</v>
      </c>
      <c r="G6">
        <v>6.6551326232043797</v>
      </c>
      <c r="H6">
        <v>8.7823864954678008</v>
      </c>
      <c r="I6">
        <v>7.73021454870866</v>
      </c>
      <c r="J6">
        <v>8.4646829676284003</v>
      </c>
      <c r="K6">
        <v>12.2949040429933</v>
      </c>
      <c r="L6">
        <v>11.2925034682348</v>
      </c>
      <c r="M6">
        <v>10.7998222118622</v>
      </c>
      <c r="N6">
        <v>10.218409021760699</v>
      </c>
      <c r="O6">
        <v>11.515957090108101</v>
      </c>
      <c r="P6">
        <v>13.149344711252001</v>
      </c>
      <c r="Q6">
        <v>12.419301861175899</v>
      </c>
      <c r="R6">
        <v>12.801765899518699</v>
      </c>
      <c r="T6" t="s">
        <v>189</v>
      </c>
      <c r="U6">
        <v>7.7660818389359436</v>
      </c>
      <c r="V6">
        <v>10.320421002077234</v>
      </c>
      <c r="W6">
        <v>11.969928497558119</v>
      </c>
      <c r="X6">
        <v>11.587494434179423</v>
      </c>
      <c r="Y6">
        <v>12.53351197816183</v>
      </c>
      <c r="Z6">
        <v>13.201962571795539</v>
      </c>
      <c r="AA6">
        <v>13.560867124076598</v>
      </c>
      <c r="AB6">
        <v>13.77638579534214</v>
      </c>
      <c r="AC6">
        <v>14.698174817824471</v>
      </c>
      <c r="AD6">
        <v>14.215508828503284</v>
      </c>
      <c r="AE6">
        <v>14.442277124221926</v>
      </c>
      <c r="AF6">
        <v>14.885570726950894</v>
      </c>
      <c r="AG6">
        <v>15.11514214286716</v>
      </c>
      <c r="AH6">
        <v>15.753596302878758</v>
      </c>
      <c r="AI6">
        <v>16.002328270633861</v>
      </c>
      <c r="AJ6">
        <v>15.954925302818452</v>
      </c>
    </row>
    <row r="7" spans="1:36" x14ac:dyDescent="0.25">
      <c r="B7" s="1" t="s">
        <v>3</v>
      </c>
      <c r="C7">
        <v>2.7360330749339399</v>
      </c>
      <c r="D7">
        <v>4.5971184928496296</v>
      </c>
      <c r="E7">
        <v>8.0650939120478693</v>
      </c>
      <c r="F7">
        <v>5.9496773490195398</v>
      </c>
      <c r="G7">
        <v>7.6108104789349396</v>
      </c>
      <c r="H7">
        <v>9.1517437580068908</v>
      </c>
      <c r="I7">
        <v>9.5090378747933695</v>
      </c>
      <c r="J7">
        <v>6.9957395413311803</v>
      </c>
      <c r="K7">
        <v>9.7342141458669094</v>
      </c>
      <c r="L7">
        <v>9.5734697836914595</v>
      </c>
      <c r="M7">
        <v>9.1173860617664104</v>
      </c>
      <c r="N7">
        <v>9.8669538980004301</v>
      </c>
      <c r="O7">
        <v>11.639932152330401</v>
      </c>
      <c r="P7">
        <v>11.0935429762088</v>
      </c>
      <c r="Q7">
        <v>11.690625141261499</v>
      </c>
      <c r="R7">
        <v>11.9766812901072</v>
      </c>
    </row>
    <row r="8" spans="1:36" x14ac:dyDescent="0.25">
      <c r="B8" s="1" t="s">
        <v>46</v>
      </c>
      <c r="C8">
        <v>4.0641733750559599</v>
      </c>
      <c r="D8">
        <v>6.4736556152539499</v>
      </c>
      <c r="E8">
        <v>6.69741910567038</v>
      </c>
      <c r="F8">
        <v>4.7827820325586901</v>
      </c>
      <c r="G8">
        <v>6.2862128350204003</v>
      </c>
      <c r="H8">
        <v>7.9275516571160001</v>
      </c>
      <c r="I8">
        <v>7.1501699097484996</v>
      </c>
      <c r="J8">
        <v>7.3036197558760101</v>
      </c>
      <c r="K8">
        <v>6.7065373780206103</v>
      </c>
      <c r="L8">
        <v>6.1772866200394603</v>
      </c>
      <c r="M8">
        <v>6.9520983929569899</v>
      </c>
      <c r="N8">
        <v>8.1193703334274403</v>
      </c>
      <c r="O8">
        <v>10.4192914967263</v>
      </c>
      <c r="P8">
        <v>12.2414257414085</v>
      </c>
      <c r="Q8">
        <v>14.226155356063201</v>
      </c>
      <c r="R8">
        <v>14.7082988927461</v>
      </c>
    </row>
    <row r="9" spans="1:36" x14ac:dyDescent="0.25">
      <c r="B9" s="1" t="s">
        <v>63</v>
      </c>
      <c r="C9">
        <v>3.6596885646892998</v>
      </c>
      <c r="D9">
        <v>5.5812867882325703</v>
      </c>
      <c r="E9">
        <v>8.8254392135640707</v>
      </c>
      <c r="F9">
        <v>5.7786383407781203</v>
      </c>
      <c r="G9">
        <v>8.6394886179981896</v>
      </c>
      <c r="H9">
        <v>8.6788805369745603</v>
      </c>
      <c r="I9">
        <v>8.7594478910590308</v>
      </c>
      <c r="J9">
        <v>9.4276517587733508</v>
      </c>
      <c r="K9">
        <v>9.5643159624306193</v>
      </c>
      <c r="L9">
        <v>10.191447934674001</v>
      </c>
      <c r="M9">
        <v>11.6612660485942</v>
      </c>
      <c r="N9">
        <v>11.0864377086214</v>
      </c>
      <c r="O9">
        <v>12.0163795874745</v>
      </c>
      <c r="P9">
        <v>12.0451348733963</v>
      </c>
      <c r="Q9">
        <v>12.041224115722599</v>
      </c>
      <c r="R9">
        <v>11.6065890383646</v>
      </c>
    </row>
    <row r="10" spans="1:36" x14ac:dyDescent="0.25">
      <c r="B10" s="1" t="s">
        <v>65</v>
      </c>
      <c r="C10">
        <v>2.4972703403044898</v>
      </c>
      <c r="D10">
        <v>6.0037001958499703</v>
      </c>
      <c r="E10">
        <v>3.63649961118589</v>
      </c>
      <c r="F10">
        <v>5.2187738393157197</v>
      </c>
      <c r="G10">
        <v>7.4072923951486898</v>
      </c>
      <c r="H10">
        <v>8.3272522448413699</v>
      </c>
      <c r="I10">
        <v>6.4986149328603497</v>
      </c>
      <c r="J10">
        <v>7.5649942603914102</v>
      </c>
      <c r="K10">
        <v>6.5359479817692696</v>
      </c>
      <c r="L10">
        <v>6.1480713674220402</v>
      </c>
      <c r="M10">
        <v>6.7061906762278101</v>
      </c>
      <c r="N10">
        <v>7.51181546384516</v>
      </c>
      <c r="O10">
        <v>8.5708693082554195</v>
      </c>
      <c r="P10">
        <v>8.8316682112125893</v>
      </c>
      <c r="Q10">
        <v>8.5162942146226293</v>
      </c>
      <c r="R10">
        <v>8.5341176920948296</v>
      </c>
    </row>
    <row r="11" spans="1:36" x14ac:dyDescent="0.25">
      <c r="B11" s="1" t="s">
        <v>64</v>
      </c>
      <c r="C11">
        <v>3.7049497738055801</v>
      </c>
      <c r="D11">
        <v>5.5557951179211802</v>
      </c>
      <c r="E11">
        <v>6.61049668699739</v>
      </c>
      <c r="F11">
        <v>10.543263369177099</v>
      </c>
      <c r="G11">
        <v>7.7380323891963103</v>
      </c>
      <c r="H11">
        <v>9.4328268513046005</v>
      </c>
      <c r="I11">
        <v>10.6351667220189</v>
      </c>
      <c r="J11">
        <v>9.4268696543652997</v>
      </c>
      <c r="K11">
        <v>12.478902599677401</v>
      </c>
      <c r="L11">
        <v>9.6734736075611991</v>
      </c>
      <c r="M11">
        <v>10.932470813414801</v>
      </c>
      <c r="N11">
        <v>11.3724570496714</v>
      </c>
      <c r="O11">
        <v>13.6258258554106</v>
      </c>
      <c r="P11">
        <v>13.430894745435401</v>
      </c>
      <c r="Q11">
        <v>14.1548071224908</v>
      </c>
      <c r="R11">
        <v>13.2699690609345</v>
      </c>
    </row>
    <row r="12" spans="1:36" x14ac:dyDescent="0.25">
      <c r="B12" s="1" t="s">
        <v>66</v>
      </c>
      <c r="C12">
        <v>2.8189235881543699</v>
      </c>
      <c r="D12">
        <v>4.3725153238146399</v>
      </c>
      <c r="E12">
        <v>5.2005357273145902</v>
      </c>
      <c r="F12">
        <v>4.3443193593823803</v>
      </c>
      <c r="G12">
        <v>6.1015908871770499</v>
      </c>
      <c r="H12">
        <v>9.4789266518076598</v>
      </c>
      <c r="I12">
        <v>8.0773742526813308</v>
      </c>
      <c r="J12">
        <v>8.9907645918963706</v>
      </c>
      <c r="K12">
        <v>12.436436948892601</v>
      </c>
      <c r="L12">
        <v>13.938391294615201</v>
      </c>
      <c r="M12">
        <v>13.6924926590782</v>
      </c>
      <c r="N12">
        <v>13.9077145212955</v>
      </c>
      <c r="O12">
        <v>11.793796389871</v>
      </c>
      <c r="P12">
        <v>16.6392434561889</v>
      </c>
      <c r="Q12">
        <v>17.644939302641099</v>
      </c>
      <c r="R12">
        <v>20.730160523597299</v>
      </c>
    </row>
    <row r="13" spans="1:36" x14ac:dyDescent="0.25">
      <c r="B13" s="1" t="s">
        <v>67</v>
      </c>
      <c r="C13">
        <v>4.3574095276925204</v>
      </c>
      <c r="D13">
        <v>6.8951427686464504</v>
      </c>
      <c r="E13">
        <v>9.1613359584624501</v>
      </c>
      <c r="F13">
        <v>9.8460564694373804</v>
      </c>
      <c r="G13">
        <v>11.5358579180434</v>
      </c>
      <c r="H13">
        <v>12.592351226229299</v>
      </c>
      <c r="I13">
        <v>12.7634559581758</v>
      </c>
      <c r="J13">
        <v>9.6699370093818509</v>
      </c>
      <c r="K13">
        <v>12.935163202878901</v>
      </c>
      <c r="L13">
        <v>12.6466342721572</v>
      </c>
      <c r="M13">
        <v>10.948913363528799</v>
      </c>
      <c r="N13">
        <v>13.3271811237399</v>
      </c>
      <c r="O13">
        <v>12.318182818021899</v>
      </c>
      <c r="P13">
        <v>14.431900157832001</v>
      </c>
      <c r="Q13">
        <v>18.311689820413601</v>
      </c>
      <c r="R13">
        <v>19.332694645800501</v>
      </c>
    </row>
    <row r="14" spans="1:36" x14ac:dyDescent="0.25">
      <c r="B14" s="1" t="s">
        <v>68</v>
      </c>
      <c r="C14">
        <v>3.12368179120713</v>
      </c>
      <c r="D14">
        <v>4.500337538318</v>
      </c>
      <c r="E14">
        <v>5.0941424170736296</v>
      </c>
      <c r="F14">
        <v>10.100757322140099</v>
      </c>
      <c r="G14">
        <v>10.537881285089099</v>
      </c>
      <c r="H14">
        <v>8.5603909353206795</v>
      </c>
      <c r="I14">
        <v>7.5802533310364897</v>
      </c>
      <c r="J14">
        <v>6.39047286716628</v>
      </c>
      <c r="K14">
        <v>8.0417408754551793</v>
      </c>
      <c r="L14">
        <v>8.6234130519131291</v>
      </c>
      <c r="M14">
        <v>10.329711144075899</v>
      </c>
      <c r="N14">
        <v>9.8590476239517102</v>
      </c>
      <c r="O14">
        <v>9.8722609580698606</v>
      </c>
      <c r="P14">
        <v>10.022115057098601</v>
      </c>
      <c r="Q14">
        <v>10.653097963159899</v>
      </c>
      <c r="R14">
        <v>10.867426379247201</v>
      </c>
    </row>
    <row r="15" spans="1:36" x14ac:dyDescent="0.25">
      <c r="B15" s="106" t="s">
        <v>85</v>
      </c>
      <c r="C15" s="107">
        <f>AVERAGE(C5:C14)</f>
        <v>3.1378733612610779</v>
      </c>
      <c r="D15" s="107">
        <f t="shared" ref="D15:R15" si="0">AVERAGE(D5:D14)</f>
        <v>5.0006606664221378</v>
      </c>
      <c r="E15" s="107">
        <f t="shared" si="0"/>
        <v>5.9486493861791292</v>
      </c>
      <c r="F15" s="107">
        <f t="shared" si="0"/>
        <v>6.6486965805310465</v>
      </c>
      <c r="G15" s="107">
        <f t="shared" si="0"/>
        <v>7.586047515313088</v>
      </c>
      <c r="H15" s="107">
        <f t="shared" si="0"/>
        <v>8.7360473784494452</v>
      </c>
      <c r="I15" s="107">
        <f t="shared" si="0"/>
        <v>8.2934298091575318</v>
      </c>
      <c r="J15" s="107">
        <f t="shared" si="0"/>
        <v>7.9771666098023273</v>
      </c>
      <c r="K15" s="107">
        <f t="shared" si="0"/>
        <v>9.6724917884582293</v>
      </c>
      <c r="L15" s="107">
        <f t="shared" si="0"/>
        <v>9.4461565088434956</v>
      </c>
      <c r="M15" s="107">
        <f t="shared" si="0"/>
        <v>9.761745952935085</v>
      </c>
      <c r="N15" s="107">
        <f t="shared" si="0"/>
        <v>10.152966064938864</v>
      </c>
      <c r="O15" s="107">
        <f t="shared" si="0"/>
        <v>10.777386449366691</v>
      </c>
      <c r="P15" s="107">
        <f t="shared" si="0"/>
        <v>11.851521946191742</v>
      </c>
      <c r="Q15" s="107">
        <f t="shared" si="0"/>
        <v>12.668396565341958</v>
      </c>
      <c r="R15" s="107">
        <f t="shared" si="0"/>
        <v>13.031129065486837</v>
      </c>
    </row>
    <row r="16" spans="1:36" x14ac:dyDescent="0.25">
      <c r="B16" s="67" t="s">
        <v>180</v>
      </c>
      <c r="C16">
        <f>STDEV(C5:C14)/SQRT(10)</f>
        <v>0.24361166759696801</v>
      </c>
      <c r="D16">
        <f t="shared" ref="D16:R16" si="1">STDEV(D5:D14)/SQRT(10)</f>
        <v>0.42680186760162159</v>
      </c>
      <c r="E16">
        <f t="shared" si="1"/>
        <v>0.7230712337931603</v>
      </c>
      <c r="F16">
        <f t="shared" si="1"/>
        <v>0.81937880128325413</v>
      </c>
      <c r="G16">
        <f t="shared" si="1"/>
        <v>0.73180955716799267</v>
      </c>
      <c r="H16">
        <f t="shared" si="1"/>
        <v>0.6280142210939752</v>
      </c>
      <c r="I16">
        <f t="shared" si="1"/>
        <v>0.73837318560701015</v>
      </c>
      <c r="J16">
        <f t="shared" si="1"/>
        <v>0.45209579871741018</v>
      </c>
      <c r="K16">
        <f t="shared" si="1"/>
        <v>0.86831958337425319</v>
      </c>
      <c r="L16">
        <f t="shared" si="1"/>
        <v>0.86444067347413889</v>
      </c>
      <c r="M16">
        <f t="shared" si="1"/>
        <v>0.75772817446236884</v>
      </c>
      <c r="N16">
        <f t="shared" si="1"/>
        <v>0.76716664074130159</v>
      </c>
      <c r="O16">
        <f t="shared" si="1"/>
        <v>0.6909885962880532</v>
      </c>
      <c r="P16">
        <f t="shared" si="1"/>
        <v>0.90832262390826424</v>
      </c>
      <c r="Q16">
        <f t="shared" si="1"/>
        <v>1.1343139232611774</v>
      </c>
      <c r="R16">
        <f t="shared" si="1"/>
        <v>1.3857351192007545</v>
      </c>
    </row>
    <row r="22" spans="1:18" x14ac:dyDescent="0.25">
      <c r="A22" s="128" t="s">
        <v>189</v>
      </c>
      <c r="B22" s="129"/>
      <c r="C22" s="129"/>
      <c r="D22" s="129"/>
      <c r="E22" s="129"/>
      <c r="F22" s="129"/>
      <c r="G22" s="129"/>
      <c r="H22" s="129"/>
      <c r="I22" s="129"/>
      <c r="J22" s="129"/>
      <c r="K22" s="129"/>
      <c r="L22" s="129"/>
      <c r="M22" s="129"/>
      <c r="N22" s="129"/>
      <c r="O22" s="129"/>
      <c r="P22" s="129"/>
      <c r="Q22" s="129"/>
      <c r="R22" s="130"/>
    </row>
    <row r="23" spans="1:18" x14ac:dyDescent="0.25">
      <c r="A23" s="20" t="s">
        <v>72</v>
      </c>
    </row>
    <row r="24" spans="1:18" x14ac:dyDescent="0.25">
      <c r="B24" s="1" t="s">
        <v>113</v>
      </c>
      <c r="C24">
        <v>8.6230255923180295</v>
      </c>
      <c r="D24">
        <v>4.2592519961158102</v>
      </c>
      <c r="E24">
        <v>3.1332009238066298</v>
      </c>
      <c r="F24">
        <v>3.76797340057534</v>
      </c>
      <c r="G24">
        <v>3.8247246399709001</v>
      </c>
      <c r="H24">
        <v>4.6912619901259403</v>
      </c>
      <c r="I24">
        <v>5.5906211289778804</v>
      </c>
      <c r="J24">
        <v>5.8553383526480101</v>
      </c>
      <c r="K24">
        <v>6.6104793980991197</v>
      </c>
      <c r="L24">
        <v>6.8214202253733296</v>
      </c>
      <c r="M24">
        <v>7.4091053528150397</v>
      </c>
      <c r="N24">
        <v>7.6385272220284204</v>
      </c>
      <c r="O24">
        <v>6.5571150002909802</v>
      </c>
      <c r="P24">
        <v>6.8151296304704996</v>
      </c>
      <c r="Q24">
        <v>7.0895499992598801</v>
      </c>
      <c r="R24">
        <v>6.5955955348947999</v>
      </c>
    </row>
    <row r="25" spans="1:18" x14ac:dyDescent="0.25">
      <c r="B25" s="1" t="s">
        <v>2</v>
      </c>
      <c r="C25">
        <v>8.2221506098664001</v>
      </c>
      <c r="D25">
        <v>11.4019199166462</v>
      </c>
      <c r="E25">
        <v>16.878998929031901</v>
      </c>
      <c r="F25">
        <v>11.698157536855501</v>
      </c>
      <c r="G25">
        <v>12.367366436385</v>
      </c>
      <c r="H25">
        <v>13.9624560883247</v>
      </c>
      <c r="I25">
        <v>14.519780077991401</v>
      </c>
      <c r="J25">
        <v>15.110601406045401</v>
      </c>
      <c r="K25">
        <v>18.4710784463492</v>
      </c>
      <c r="L25">
        <v>17.374203779415801</v>
      </c>
      <c r="M25">
        <v>17.705368904275598</v>
      </c>
      <c r="N25">
        <v>17.922550169466</v>
      </c>
      <c r="O25">
        <v>18.286136747629602</v>
      </c>
      <c r="P25">
        <v>18.762961077663999</v>
      </c>
      <c r="Q25">
        <v>19.278435693392499</v>
      </c>
      <c r="R25">
        <v>18.7001871045264</v>
      </c>
    </row>
    <row r="26" spans="1:18" x14ac:dyDescent="0.25">
      <c r="B26" s="1" t="s">
        <v>3</v>
      </c>
      <c r="C26">
        <v>6.9693415690780398</v>
      </c>
      <c r="D26">
        <v>11.5487090472286</v>
      </c>
      <c r="E26">
        <v>11.9444701492765</v>
      </c>
      <c r="F26">
        <v>10.656402548845801</v>
      </c>
      <c r="G26">
        <v>10.445582054393499</v>
      </c>
      <c r="H26">
        <v>10.952810427159401</v>
      </c>
      <c r="I26">
        <v>11.256229006653999</v>
      </c>
      <c r="J26">
        <v>13.766349224468099</v>
      </c>
      <c r="K26">
        <v>12.7402532691455</v>
      </c>
      <c r="L26">
        <v>12.980040543845</v>
      </c>
      <c r="M26">
        <v>12.4764546492645</v>
      </c>
      <c r="N26">
        <v>12.4753805331646</v>
      </c>
      <c r="O26">
        <v>12.8691839821372</v>
      </c>
      <c r="P26">
        <v>12.976215579392999</v>
      </c>
      <c r="Q26">
        <v>13.051399647996201</v>
      </c>
      <c r="R26">
        <v>13.278693919943199</v>
      </c>
    </row>
    <row r="27" spans="1:18" x14ac:dyDescent="0.25">
      <c r="B27" s="1" t="s">
        <v>46</v>
      </c>
      <c r="C27">
        <v>8.9819491281457307</v>
      </c>
      <c r="D27">
        <v>13.4299808452866</v>
      </c>
      <c r="E27">
        <v>17.053963026994701</v>
      </c>
      <c r="F27">
        <v>12.762435303509699</v>
      </c>
      <c r="G27">
        <v>16.572024527597801</v>
      </c>
      <c r="H27">
        <v>17.093386951075502</v>
      </c>
      <c r="I27">
        <v>15.192581179385201</v>
      </c>
      <c r="J27">
        <v>16.267380275748099</v>
      </c>
      <c r="K27">
        <v>15.572635643920201</v>
      </c>
      <c r="L27">
        <v>16.645751563539001</v>
      </c>
      <c r="M27">
        <v>16.823817877353299</v>
      </c>
      <c r="N27">
        <v>17.792651069471599</v>
      </c>
      <c r="O27">
        <v>20.2498969131153</v>
      </c>
      <c r="P27">
        <v>21.247491852506901</v>
      </c>
      <c r="Q27">
        <v>21.6709856848036</v>
      </c>
      <c r="R27">
        <v>22.830914114403299</v>
      </c>
    </row>
    <row r="28" spans="1:18" x14ac:dyDescent="0.25">
      <c r="B28" s="1" t="s">
        <v>63</v>
      </c>
      <c r="C28">
        <v>6.9166610857264201</v>
      </c>
      <c r="D28">
        <v>9.2433886084913706</v>
      </c>
      <c r="E28">
        <v>11.651694629299101</v>
      </c>
      <c r="F28">
        <v>12.0260308389316</v>
      </c>
      <c r="G28">
        <v>12.0214695250048</v>
      </c>
      <c r="H28">
        <v>10.9260983056855</v>
      </c>
      <c r="I28">
        <v>12.176468775922499</v>
      </c>
      <c r="J28">
        <v>13.047497353760599</v>
      </c>
      <c r="K28">
        <v>13.1395368586145</v>
      </c>
      <c r="L28">
        <v>13.325722165277799</v>
      </c>
      <c r="M28">
        <v>13.3371364903062</v>
      </c>
      <c r="N28">
        <v>12.4708502391337</v>
      </c>
      <c r="O28">
        <v>13.116548272805399</v>
      </c>
      <c r="P28">
        <v>13.3633091952571</v>
      </c>
      <c r="Q28">
        <v>13.036431214546299</v>
      </c>
      <c r="R28">
        <v>12.711468403871301</v>
      </c>
    </row>
    <row r="29" spans="1:18" x14ac:dyDescent="0.25">
      <c r="B29" s="1" t="s">
        <v>65</v>
      </c>
      <c r="C29">
        <v>7.0937943402155499</v>
      </c>
      <c r="D29">
        <v>9.6289034487796297</v>
      </c>
      <c r="E29">
        <v>7.5483784216415204</v>
      </c>
      <c r="F29">
        <v>8.1075401820597808</v>
      </c>
      <c r="G29">
        <v>8.8739339299276701</v>
      </c>
      <c r="H29">
        <v>9.3795574572483407</v>
      </c>
      <c r="I29">
        <v>10.342596492889401</v>
      </c>
      <c r="J29">
        <v>10.332666443190799</v>
      </c>
      <c r="K29">
        <v>10.656286649393699</v>
      </c>
      <c r="L29">
        <v>10.4795147511963</v>
      </c>
      <c r="M29">
        <v>10.8255453044241</v>
      </c>
      <c r="N29">
        <v>10.326564464959599</v>
      </c>
      <c r="O29">
        <v>10.481591686174299</v>
      </c>
      <c r="P29">
        <v>10.082820396618001</v>
      </c>
      <c r="Q29">
        <v>9.5358801401388398</v>
      </c>
      <c r="R29">
        <v>9.2618999360771301</v>
      </c>
    </row>
    <row r="30" spans="1:18" x14ac:dyDescent="0.25">
      <c r="B30" s="1" t="s">
        <v>64</v>
      </c>
      <c r="C30">
        <v>5.2525657933929804</v>
      </c>
      <c r="D30">
        <v>7.2869533287027402</v>
      </c>
      <c r="E30">
        <v>8.2007243954169304</v>
      </c>
      <c r="F30">
        <v>12.1873396881782</v>
      </c>
      <c r="G30">
        <v>11.261510345493599</v>
      </c>
      <c r="H30">
        <v>13.416736143805499</v>
      </c>
      <c r="I30">
        <v>13.863071652855499</v>
      </c>
      <c r="J30">
        <v>13.9532906875056</v>
      </c>
      <c r="K30">
        <v>14.0214404023399</v>
      </c>
      <c r="L30">
        <v>13.7538213925151</v>
      </c>
      <c r="M30">
        <v>14.7259405322344</v>
      </c>
      <c r="N30">
        <v>15.2820900745246</v>
      </c>
      <c r="O30">
        <v>15.941532610084099</v>
      </c>
      <c r="P30">
        <v>15.0927942196431</v>
      </c>
      <c r="Q30">
        <v>15.8501124916578</v>
      </c>
      <c r="R30">
        <v>14.827034472826501</v>
      </c>
    </row>
    <row r="31" spans="1:18" x14ac:dyDescent="0.25">
      <c r="B31" s="1" t="s">
        <v>66</v>
      </c>
      <c r="C31">
        <v>10.2104882673758</v>
      </c>
      <c r="D31">
        <v>11.2009833824761</v>
      </c>
      <c r="E31">
        <v>13.7568681433733</v>
      </c>
      <c r="F31">
        <v>15.0052290774344</v>
      </c>
      <c r="G31">
        <v>16.170841664098301</v>
      </c>
      <c r="H31">
        <v>18.702966089045201</v>
      </c>
      <c r="I31">
        <v>16.879232242059</v>
      </c>
      <c r="J31">
        <v>17.805010200717099</v>
      </c>
      <c r="K31">
        <v>22.216658345211901</v>
      </c>
      <c r="L31">
        <v>18.9133169756191</v>
      </c>
      <c r="M31">
        <v>18.5312970487361</v>
      </c>
      <c r="N31">
        <v>20.988439598680099</v>
      </c>
      <c r="O31">
        <v>19.445907772819702</v>
      </c>
      <c r="P31">
        <v>22.558668977939899</v>
      </c>
      <c r="Q31">
        <v>22.513499124921999</v>
      </c>
      <c r="R31">
        <v>22.843416207225001</v>
      </c>
    </row>
    <row r="32" spans="1:18" x14ac:dyDescent="0.25">
      <c r="B32" s="1" t="s">
        <v>67</v>
      </c>
      <c r="C32">
        <v>7.1464016162388102</v>
      </c>
      <c r="D32">
        <v>14.264243901475799</v>
      </c>
      <c r="E32">
        <v>16.3790271093991</v>
      </c>
      <c r="F32">
        <v>14.7251334428741</v>
      </c>
      <c r="G32">
        <v>18.188539760456599</v>
      </c>
      <c r="H32">
        <v>16.301258462057302</v>
      </c>
      <c r="I32">
        <v>19.1780336339123</v>
      </c>
      <c r="J32">
        <v>14.482434426893899</v>
      </c>
      <c r="K32">
        <v>15.5775137096698</v>
      </c>
      <c r="L32">
        <v>15.405258148153001</v>
      </c>
      <c r="M32">
        <v>14.7757684508859</v>
      </c>
      <c r="N32">
        <v>15.808105287992699</v>
      </c>
      <c r="O32">
        <v>16.574910997467999</v>
      </c>
      <c r="P32">
        <v>18.688452196405802</v>
      </c>
      <c r="Q32">
        <v>20.2210062559652</v>
      </c>
      <c r="R32">
        <v>20.937738364065101</v>
      </c>
    </row>
    <row r="33" spans="2:36" x14ac:dyDescent="0.25">
      <c r="B33" s="1" t="s">
        <v>68</v>
      </c>
      <c r="C33">
        <v>8.2444403870016796</v>
      </c>
      <c r="D33">
        <v>10.9398755455695</v>
      </c>
      <c r="E33">
        <v>13.1519592473415</v>
      </c>
      <c r="F33">
        <v>14.938702322529799</v>
      </c>
      <c r="G33">
        <v>15.6091268982901</v>
      </c>
      <c r="H33">
        <v>16.593093803428001</v>
      </c>
      <c r="I33">
        <v>16.610057050118801</v>
      </c>
      <c r="J33">
        <v>17.143289582443799</v>
      </c>
      <c r="K33">
        <v>17.975865455500902</v>
      </c>
      <c r="L33">
        <v>16.4560387400984</v>
      </c>
      <c r="M33">
        <v>17.812336631924101</v>
      </c>
      <c r="N33">
        <v>18.150548610087601</v>
      </c>
      <c r="O33">
        <v>17.628597446147001</v>
      </c>
      <c r="P33">
        <v>17.948119902889299</v>
      </c>
      <c r="Q33">
        <v>17.775982453656301</v>
      </c>
      <c r="R33">
        <v>17.5623049703518</v>
      </c>
      <c r="U33">
        <f t="shared" ref="U33:AJ33" si="2">U5/U6</f>
        <v>0.40404845407745643</v>
      </c>
      <c r="V33">
        <f t="shared" si="2"/>
        <v>0.48454037537961231</v>
      </c>
      <c r="W33">
        <f t="shared" si="2"/>
        <v>0.49696615876967531</v>
      </c>
      <c r="X33">
        <f t="shared" si="2"/>
        <v>0.57378207327716224</v>
      </c>
      <c r="Y33">
        <f t="shared" si="2"/>
        <v>0.60526112142637145</v>
      </c>
      <c r="Z33">
        <f t="shared" si="2"/>
        <v>0.66172338627235594</v>
      </c>
      <c r="AA33">
        <f t="shared" si="2"/>
        <v>0.61157075969227581</v>
      </c>
      <c r="AB33">
        <f t="shared" si="2"/>
        <v>0.57904640072575819</v>
      </c>
      <c r="AC33">
        <f t="shared" si="2"/>
        <v>0.65807434653236008</v>
      </c>
      <c r="AD33">
        <f t="shared" si="2"/>
        <v>0.66449654548440518</v>
      </c>
      <c r="AE33">
        <f t="shared" si="2"/>
        <v>0.67591459912946361</v>
      </c>
      <c r="AF33">
        <f t="shared" si="2"/>
        <v>0.68206763792781766</v>
      </c>
      <c r="AG33">
        <f t="shared" si="2"/>
        <v>0.71301919277368775</v>
      </c>
      <c r="AH33">
        <f t="shared" si="2"/>
        <v>0.75230580486730103</v>
      </c>
      <c r="AI33">
        <f t="shared" si="2"/>
        <v>0.79165958547356785</v>
      </c>
      <c r="AJ33">
        <f t="shared" si="2"/>
        <v>0.81674647910666665</v>
      </c>
    </row>
    <row r="34" spans="2:36" x14ac:dyDescent="0.25">
      <c r="B34" s="106" t="s">
        <v>85</v>
      </c>
      <c r="C34" s="107">
        <f t="shared" ref="C34:R34" si="3">AVERAGE(C24:C33)</f>
        <v>7.7660818389359436</v>
      </c>
      <c r="D34" s="107">
        <f t="shared" si="3"/>
        <v>10.320421002077234</v>
      </c>
      <c r="E34" s="107">
        <f t="shared" si="3"/>
        <v>11.969928497558119</v>
      </c>
      <c r="F34" s="107">
        <f t="shared" si="3"/>
        <v>11.587494434179423</v>
      </c>
      <c r="G34" s="107">
        <f t="shared" si="3"/>
        <v>12.53351197816183</v>
      </c>
      <c r="H34" s="107">
        <f t="shared" si="3"/>
        <v>13.201962571795539</v>
      </c>
      <c r="I34" s="107">
        <f t="shared" si="3"/>
        <v>13.560867124076598</v>
      </c>
      <c r="J34" s="107">
        <f t="shared" si="3"/>
        <v>13.77638579534214</v>
      </c>
      <c r="K34" s="107">
        <f t="shared" si="3"/>
        <v>14.698174817824471</v>
      </c>
      <c r="L34" s="107">
        <f t="shared" si="3"/>
        <v>14.215508828503284</v>
      </c>
      <c r="M34" s="107">
        <f t="shared" si="3"/>
        <v>14.442277124221926</v>
      </c>
      <c r="N34" s="107">
        <f t="shared" si="3"/>
        <v>14.885570726950894</v>
      </c>
      <c r="O34" s="107">
        <f t="shared" si="3"/>
        <v>15.11514214286716</v>
      </c>
      <c r="P34" s="107">
        <f t="shared" si="3"/>
        <v>15.753596302878758</v>
      </c>
      <c r="Q34" s="107">
        <f t="shared" si="3"/>
        <v>16.002328270633861</v>
      </c>
      <c r="R34" s="107">
        <f t="shared" si="3"/>
        <v>15.954925302818452</v>
      </c>
    </row>
    <row r="35" spans="2:36" x14ac:dyDescent="0.25">
      <c r="B35" s="67" t="s">
        <v>180</v>
      </c>
      <c r="C35">
        <f>STDEV(C24:C33)/SQRT(10)</f>
        <v>0.43633170253439257</v>
      </c>
      <c r="D35">
        <f t="shared" ref="D35:R35" si="4">STDEV(D24:D33)/SQRT(10)</f>
        <v>0.92278827527837337</v>
      </c>
      <c r="E35">
        <f t="shared" si="4"/>
        <v>1.4372951445544113</v>
      </c>
      <c r="F35">
        <f t="shared" si="4"/>
        <v>1.0996113794227491</v>
      </c>
      <c r="G35">
        <f t="shared" si="4"/>
        <v>1.3600703288167952</v>
      </c>
      <c r="H35">
        <f t="shared" si="4"/>
        <v>1.3516046278238503</v>
      </c>
      <c r="I35">
        <f t="shared" si="4"/>
        <v>1.2321841536512383</v>
      </c>
      <c r="J35">
        <f t="shared" si="4"/>
        <v>1.1116275114455996</v>
      </c>
      <c r="K35">
        <f t="shared" si="4"/>
        <v>1.3804670167787056</v>
      </c>
      <c r="L35">
        <f t="shared" si="4"/>
        <v>1.1330870720351653</v>
      </c>
      <c r="M35">
        <f t="shared" si="4"/>
        <v>1.1166448694024038</v>
      </c>
      <c r="N35">
        <f t="shared" si="4"/>
        <v>1.2975695929440192</v>
      </c>
      <c r="O35">
        <f t="shared" si="4"/>
        <v>1.3664880861997977</v>
      </c>
      <c r="P35">
        <f t="shared" si="4"/>
        <v>1.5807710955368217</v>
      </c>
      <c r="Q35">
        <f t="shared" si="4"/>
        <v>1.6498661844354321</v>
      </c>
      <c r="R35">
        <f t="shared" si="4"/>
        <v>1.7670662878057326</v>
      </c>
    </row>
  </sheetData>
  <mergeCells count="2">
    <mergeCell ref="A3:R3"/>
    <mergeCell ref="A22:R22"/>
  </mergeCells>
  <pageMargins left="0.7" right="0.7" top="0.75" bottom="0.75" header="0.3" footer="0.3"/>
  <pageSetup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43"/>
  <sheetViews>
    <sheetView workbookViewId="0">
      <selection activeCell="C4" sqref="C4:H7"/>
    </sheetView>
  </sheetViews>
  <sheetFormatPr defaultRowHeight="15" x14ac:dyDescent="0.25"/>
  <sheetData>
    <row r="2" spans="2:18" x14ac:dyDescent="0.25">
      <c r="C2">
        <v>32.424100000000003</v>
      </c>
      <c r="D2">
        <v>25.187799999999999</v>
      </c>
      <c r="E2">
        <v>21.137499999999999</v>
      </c>
      <c r="F2">
        <v>18.427</v>
      </c>
      <c r="G2">
        <v>16.454999999999998</v>
      </c>
      <c r="H2">
        <v>14.8607</v>
      </c>
      <c r="I2">
        <v>13.650600000000001</v>
      </c>
    </row>
    <row r="3" spans="2:18" x14ac:dyDescent="0.25">
      <c r="B3" s="1"/>
    </row>
    <row r="4" spans="2:18" x14ac:dyDescent="0.25">
      <c r="B4" s="1" t="s">
        <v>69</v>
      </c>
      <c r="C4">
        <v>11.0696185649507</v>
      </c>
      <c r="D4">
        <v>5.8299991108740103</v>
      </c>
      <c r="E4">
        <v>3.9742979080135701</v>
      </c>
      <c r="F4">
        <v>3.13015338888906</v>
      </c>
      <c r="G4">
        <v>2.6978378605479199</v>
      </c>
      <c r="H4">
        <v>2.4410538781037499</v>
      </c>
      <c r="I4">
        <v>2.27660243197721</v>
      </c>
      <c r="J4">
        <v>2.1625222825543</v>
      </c>
      <c r="K4">
        <v>2.0796128384818702</v>
      </c>
      <c r="L4">
        <v>2.0183703999388101</v>
      </c>
      <c r="M4">
        <v>1.97180786671318</v>
      </c>
      <c r="N4">
        <v>1.93486028508702</v>
      </c>
      <c r="O4">
        <v>1.90703235148421</v>
      </c>
      <c r="P4">
        <v>1.8940606383924601</v>
      </c>
      <c r="Q4">
        <v>1.8721659109095801</v>
      </c>
      <c r="R4">
        <v>1.89383835689517</v>
      </c>
    </row>
    <row r="5" spans="2:18" x14ac:dyDescent="0.25">
      <c r="B5" s="1" t="s">
        <v>2</v>
      </c>
      <c r="C5">
        <v>17.839415079152101</v>
      </c>
      <c r="D5">
        <v>13.5010285305429</v>
      </c>
      <c r="E5">
        <v>11.3830062478439</v>
      </c>
      <c r="F5">
        <v>10.1513753217536</v>
      </c>
      <c r="G5">
        <v>9.3635961123216394</v>
      </c>
      <c r="H5">
        <v>8.7964390050518304</v>
      </c>
      <c r="I5">
        <v>8.3582522923815894</v>
      </c>
      <c r="J5">
        <v>8.0051490113201904</v>
      </c>
      <c r="K5">
        <v>7.7147671217969496</v>
      </c>
      <c r="L5">
        <v>7.4614713164485202</v>
      </c>
      <c r="M5">
        <v>7.2409189057968097</v>
      </c>
      <c r="N5">
        <v>7.0385101884967698</v>
      </c>
      <c r="O5">
        <v>6.8521694967227598</v>
      </c>
      <c r="P5">
        <v>6.6794115016545996</v>
      </c>
      <c r="Q5">
        <v>6.5266970753957603</v>
      </c>
      <c r="R5">
        <v>6.4126643412932696</v>
      </c>
    </row>
    <row r="6" spans="2:18" x14ac:dyDescent="0.25">
      <c r="B6" s="1" t="s">
        <v>3</v>
      </c>
      <c r="C6">
        <v>33.244182936614102</v>
      </c>
      <c r="D6">
        <v>26.340599090665901</v>
      </c>
      <c r="E6">
        <v>23.177224620792401</v>
      </c>
      <c r="F6">
        <v>21.388042286678299</v>
      </c>
      <c r="G6">
        <v>20.233888759898399</v>
      </c>
      <c r="H6">
        <v>19.445328007109001</v>
      </c>
      <c r="I6">
        <v>18.8726020569407</v>
      </c>
      <c r="J6">
        <v>18.446781888875702</v>
      </c>
      <c r="K6">
        <v>18.1198812554093</v>
      </c>
      <c r="L6">
        <v>17.868261051597202</v>
      </c>
      <c r="M6">
        <v>17.670784239385</v>
      </c>
      <c r="N6">
        <v>17.518993443037299</v>
      </c>
      <c r="O6">
        <v>17.395073167004199</v>
      </c>
      <c r="P6">
        <v>17.318801818668099</v>
      </c>
      <c r="Q6">
        <v>17.267317464562701</v>
      </c>
      <c r="R6">
        <v>17.411072479272502</v>
      </c>
    </row>
    <row r="7" spans="2:18" x14ac:dyDescent="0.25">
      <c r="B7" s="1" t="s">
        <v>46</v>
      </c>
      <c r="C7">
        <v>22.108683998927901</v>
      </c>
      <c r="D7">
        <v>17.060439560439601</v>
      </c>
      <c r="E7">
        <v>14.602749167209099</v>
      </c>
      <c r="F7">
        <v>13.270872788428401</v>
      </c>
      <c r="G7">
        <v>12.5021046808102</v>
      </c>
      <c r="H7">
        <v>12.028510219343801</v>
      </c>
      <c r="I7">
        <v>11.7323459842221</v>
      </c>
      <c r="J7">
        <v>11.5490825622158</v>
      </c>
      <c r="K7">
        <v>11.4373759448806</v>
      </c>
      <c r="L7">
        <v>11.374433660684</v>
      </c>
      <c r="M7">
        <v>11.3493286620464</v>
      </c>
      <c r="N7">
        <v>11.350255212490501</v>
      </c>
      <c r="O7">
        <v>11.364293372133099</v>
      </c>
      <c r="P7">
        <v>11.404895917091</v>
      </c>
      <c r="Q7">
        <v>11.4429777539534</v>
      </c>
      <c r="R7">
        <v>11.5786652372018</v>
      </c>
    </row>
    <row r="8" spans="2:18" x14ac:dyDescent="0.25">
      <c r="B8" s="1" t="s">
        <v>63</v>
      </c>
      <c r="C8">
        <v>32.615574207300803</v>
      </c>
      <c r="D8">
        <v>23.9903632649436</v>
      </c>
      <c r="E8">
        <v>20.088215142172</v>
      </c>
      <c r="F8">
        <v>18.0698225302542</v>
      </c>
      <c r="G8">
        <v>16.887033718568699</v>
      </c>
      <c r="H8">
        <v>16.118537071775901</v>
      </c>
      <c r="I8">
        <v>15.565452067249099</v>
      </c>
      <c r="J8">
        <v>15.1564529262346</v>
      </c>
      <c r="K8">
        <v>14.8366225434557</v>
      </c>
      <c r="L8">
        <v>14.5744077398769</v>
      </c>
      <c r="M8">
        <v>14.351473644040301</v>
      </c>
      <c r="N8">
        <v>14.1535855564633</v>
      </c>
      <c r="O8">
        <v>13.976770964181</v>
      </c>
      <c r="P8">
        <v>13.8069544364508</v>
      </c>
      <c r="Q8">
        <v>13.6807220889955</v>
      </c>
      <c r="R8">
        <v>13.589128697042399</v>
      </c>
    </row>
    <row r="9" spans="2:18" x14ac:dyDescent="0.25">
      <c r="B9" s="1" t="s">
        <v>65</v>
      </c>
      <c r="C9">
        <v>35.668247395137598</v>
      </c>
      <c r="D9">
        <v>27.8557752248642</v>
      </c>
      <c r="E9">
        <v>25.344452501812899</v>
      </c>
      <c r="F9">
        <v>24.032964097083799</v>
      </c>
      <c r="G9">
        <v>23.227643983054101</v>
      </c>
      <c r="H9">
        <v>22.704342811876799</v>
      </c>
      <c r="I9">
        <v>22.342981957929801</v>
      </c>
      <c r="J9">
        <v>22.079976899640201</v>
      </c>
      <c r="K9">
        <v>21.884417345945501</v>
      </c>
      <c r="L9">
        <v>21.735020923506099</v>
      </c>
      <c r="M9">
        <v>21.621269348693801</v>
      </c>
      <c r="N9">
        <v>21.5343806607499</v>
      </c>
      <c r="O9">
        <v>21.472749131712501</v>
      </c>
      <c r="P9">
        <v>21.410633181939598</v>
      </c>
      <c r="Q9">
        <v>21.3498530590435</v>
      </c>
      <c r="R9">
        <v>21.3732300293882</v>
      </c>
    </row>
    <row r="10" spans="2:18" x14ac:dyDescent="0.25">
      <c r="B10" s="1" t="s">
        <v>64</v>
      </c>
      <c r="C10">
        <v>60.684189406099499</v>
      </c>
      <c r="D10">
        <v>52.176520420902399</v>
      </c>
      <c r="E10">
        <v>48.3477126805778</v>
      </c>
      <c r="F10">
        <v>45.790603190282098</v>
      </c>
      <c r="G10">
        <v>44.009989475479003</v>
      </c>
      <c r="H10">
        <v>42.748055849981903</v>
      </c>
      <c r="I10">
        <v>41.813488477814403</v>
      </c>
      <c r="J10">
        <v>41.120242637096503</v>
      </c>
      <c r="K10">
        <v>40.607274280026999</v>
      </c>
      <c r="L10">
        <v>40.226647349440398</v>
      </c>
      <c r="M10">
        <v>39.9472206053264</v>
      </c>
      <c r="N10">
        <v>39.7274354858625</v>
      </c>
      <c r="O10">
        <v>39.548316517618296</v>
      </c>
      <c r="P10">
        <v>39.404316033529497</v>
      </c>
      <c r="Q10">
        <v>39.289058319957199</v>
      </c>
      <c r="R10">
        <v>39.165329052969497</v>
      </c>
    </row>
    <row r="11" spans="2:18" x14ac:dyDescent="0.25">
      <c r="B11" s="1" t="s">
        <v>66</v>
      </c>
      <c r="C11">
        <v>38.798875200856997</v>
      </c>
      <c r="D11">
        <v>31.618907337975401</v>
      </c>
      <c r="E11">
        <v>28.933497207131399</v>
      </c>
      <c r="F11">
        <v>27.467951170414999</v>
      </c>
      <c r="G11">
        <v>26.532190582137002</v>
      </c>
      <c r="H11">
        <v>25.889001196981901</v>
      </c>
      <c r="I11">
        <v>25.416066592753801</v>
      </c>
      <c r="J11">
        <v>25.054381730868201</v>
      </c>
      <c r="K11">
        <v>24.760020375981998</v>
      </c>
      <c r="L11">
        <v>24.5127696352924</v>
      </c>
      <c r="M11">
        <v>24.298398441408601</v>
      </c>
      <c r="N11">
        <v>24.105296150020301</v>
      </c>
      <c r="O11">
        <v>23.918241640523402</v>
      </c>
      <c r="P11">
        <v>23.765175861453301</v>
      </c>
      <c r="Q11">
        <v>23.6509105516872</v>
      </c>
      <c r="R11">
        <v>23.701124799142999</v>
      </c>
    </row>
    <row r="12" spans="2:18" x14ac:dyDescent="0.25">
      <c r="B12" s="1" t="s">
        <v>67</v>
      </c>
      <c r="C12">
        <v>26.663104461661799</v>
      </c>
      <c r="D12">
        <v>18.841615459969699</v>
      </c>
      <c r="E12">
        <v>15.1562917445899</v>
      </c>
      <c r="F12">
        <v>13.232451491869099</v>
      </c>
      <c r="G12">
        <v>12.104371383358799</v>
      </c>
      <c r="H12">
        <v>11.372740937929301</v>
      </c>
      <c r="I12">
        <v>10.8565639543465</v>
      </c>
      <c r="J12">
        <v>10.475498319473701</v>
      </c>
      <c r="K12">
        <v>10.188351589633999</v>
      </c>
      <c r="L12">
        <v>9.9699992767051206</v>
      </c>
      <c r="M12">
        <v>9.8034462865480805</v>
      </c>
      <c r="N12">
        <v>9.6746454187009796</v>
      </c>
      <c r="O12">
        <v>9.5714381130491297</v>
      </c>
      <c r="P12">
        <v>9.4872651171074907</v>
      </c>
      <c r="Q12">
        <v>9.4175794816991694</v>
      </c>
      <c r="R12">
        <v>9.2973550627838595</v>
      </c>
    </row>
    <row r="13" spans="2:18" x14ac:dyDescent="0.25">
      <c r="B13" s="1" t="s">
        <v>68</v>
      </c>
      <c r="C13">
        <v>18.7550106894709</v>
      </c>
      <c r="D13">
        <v>12.9661054694459</v>
      </c>
      <c r="E13">
        <v>9.9707948385126297</v>
      </c>
      <c r="F13">
        <v>8.3208573895372595</v>
      </c>
      <c r="G13">
        <v>7.35959546421868</v>
      </c>
      <c r="H13">
        <v>6.7464370210227997</v>
      </c>
      <c r="I13">
        <v>6.3320608440197397</v>
      </c>
      <c r="J13">
        <v>6.04161709185761</v>
      </c>
      <c r="K13">
        <v>5.8237503410539002</v>
      </c>
      <c r="L13">
        <v>5.6569032250486204</v>
      </c>
      <c r="M13">
        <v>5.5201156851343898</v>
      </c>
      <c r="N13">
        <v>5.4056859762364899</v>
      </c>
      <c r="O13">
        <v>5.3117603267923998</v>
      </c>
      <c r="P13">
        <v>5.2318278995189704</v>
      </c>
      <c r="Q13">
        <v>5.18439337252806</v>
      </c>
      <c r="R13">
        <v>5.2111170497060399</v>
      </c>
    </row>
    <row r="14" spans="2:18" x14ac:dyDescent="0.25">
      <c r="B14" s="1" t="s">
        <v>4</v>
      </c>
      <c r="C14">
        <f t="shared" ref="C14:Q14" si="0">AVERAGE(C4:C13)</f>
        <v>29.744690194017245</v>
      </c>
      <c r="D14">
        <f t="shared" si="0"/>
        <v>23.018135347062362</v>
      </c>
      <c r="E14">
        <f t="shared" si="0"/>
        <v>20.09782420586556</v>
      </c>
      <c r="F14">
        <f t="shared" si="0"/>
        <v>18.485509365519086</v>
      </c>
      <c r="G14">
        <f t="shared" si="0"/>
        <v>17.49182520203944</v>
      </c>
      <c r="H14">
        <f t="shared" si="0"/>
        <v>16.829044599917701</v>
      </c>
      <c r="I14">
        <f t="shared" si="0"/>
        <v>16.356641665963497</v>
      </c>
      <c r="J14">
        <f t="shared" si="0"/>
        <v>16.009170535013681</v>
      </c>
      <c r="K14">
        <f t="shared" si="0"/>
        <v>15.745207363666683</v>
      </c>
      <c r="L14">
        <f t="shared" si="0"/>
        <v>15.539828457853806</v>
      </c>
      <c r="M14">
        <f t="shared" si="0"/>
        <v>15.377476368509296</v>
      </c>
      <c r="N14">
        <f t="shared" si="0"/>
        <v>15.244364837714505</v>
      </c>
      <c r="O14">
        <f t="shared" si="0"/>
        <v>15.131784508122101</v>
      </c>
      <c r="P14">
        <f t="shared" si="0"/>
        <v>15.040334240580581</v>
      </c>
      <c r="Q14">
        <f t="shared" si="0"/>
        <v>14.968167507873208</v>
      </c>
      <c r="R14">
        <f>AVERAGE(R4:R13)</f>
        <v>14.963352510569573</v>
      </c>
    </row>
    <row r="15" spans="2:18" x14ac:dyDescent="0.25">
      <c r="C15">
        <f>100-C14</f>
        <v>70.255309805982762</v>
      </c>
      <c r="D15">
        <f t="shared" ref="D15:R15" si="1">100-D14</f>
        <v>76.981864652937645</v>
      </c>
      <c r="E15">
        <f t="shared" si="1"/>
        <v>79.902175794134436</v>
      </c>
      <c r="F15">
        <f t="shared" si="1"/>
        <v>81.514490634480921</v>
      </c>
      <c r="G15">
        <f t="shared" si="1"/>
        <v>82.508174797960564</v>
      </c>
      <c r="H15">
        <f t="shared" si="1"/>
        <v>83.170955400082306</v>
      </c>
      <c r="I15">
        <f t="shared" si="1"/>
        <v>83.643358334036506</v>
      </c>
      <c r="J15">
        <f t="shared" si="1"/>
        <v>83.990829464986319</v>
      </c>
      <c r="K15">
        <f t="shared" si="1"/>
        <v>84.25479263633332</v>
      </c>
      <c r="L15">
        <f t="shared" si="1"/>
        <v>84.460171542146199</v>
      </c>
      <c r="M15">
        <f t="shared" si="1"/>
        <v>84.622523631490708</v>
      </c>
      <c r="N15">
        <f t="shared" si="1"/>
        <v>84.7556351622855</v>
      </c>
      <c r="O15">
        <f t="shared" si="1"/>
        <v>84.868215491877905</v>
      </c>
      <c r="P15">
        <f t="shared" si="1"/>
        <v>84.959665759419423</v>
      </c>
      <c r="Q15">
        <f t="shared" si="1"/>
        <v>85.031832492126796</v>
      </c>
      <c r="R15">
        <f t="shared" si="1"/>
        <v>85.036647489430422</v>
      </c>
    </row>
    <row r="16" spans="2:18" x14ac:dyDescent="0.25">
      <c r="B16" s="1" t="s">
        <v>103</v>
      </c>
      <c r="C16">
        <f>STDEV(C4:C13)/SQRT(10)</f>
        <v>4.439568954028978</v>
      </c>
      <c r="D16">
        <f t="shared" ref="D16:R16" si="2">STDEV(D4:D13)/SQRT(10)</f>
        <v>4.0818835011653176</v>
      </c>
      <c r="E16">
        <f t="shared" si="2"/>
        <v>3.9528086959596593</v>
      </c>
      <c r="F16">
        <f t="shared" si="2"/>
        <v>3.8427075312076426</v>
      </c>
      <c r="G16">
        <f t="shared" si="2"/>
        <v>3.7523914798206737</v>
      </c>
      <c r="H16">
        <f t="shared" si="2"/>
        <v>3.6844406055886569</v>
      </c>
      <c r="I16">
        <f t="shared" si="2"/>
        <v>3.6320570553692715</v>
      </c>
      <c r="J16">
        <f t="shared" si="2"/>
        <v>3.5925317859547894</v>
      </c>
      <c r="K16">
        <f t="shared" si="2"/>
        <v>3.563162668125945</v>
      </c>
      <c r="L16">
        <f t="shared" si="2"/>
        <v>3.5415347422477108</v>
      </c>
      <c r="M16">
        <f t="shared" si="2"/>
        <v>3.5259843954401924</v>
      </c>
      <c r="N16">
        <f t="shared" si="2"/>
        <v>3.5139868363596416</v>
      </c>
      <c r="O16">
        <f t="shared" si="2"/>
        <v>3.5040034869090322</v>
      </c>
      <c r="P16">
        <f t="shared" si="2"/>
        <v>3.4960440226869451</v>
      </c>
      <c r="Q16">
        <f t="shared" si="2"/>
        <v>3.490124449900069</v>
      </c>
      <c r="R16">
        <f t="shared" si="2"/>
        <v>3.4859127402688479</v>
      </c>
    </row>
    <row r="33" spans="1:18" x14ac:dyDescent="0.25">
      <c r="A33">
        <f>MIN(C4:R4)</f>
        <v>1.8721659109095801</v>
      </c>
      <c r="B33">
        <f>MAX(C4:R4)</f>
        <v>11.0696185649507</v>
      </c>
      <c r="C33">
        <f>(C4-A33)/(B33-A33)</f>
        <v>1</v>
      </c>
      <c r="D33">
        <f>(D4-A33)/(B33-A33)</f>
        <v>0.43031840976375801</v>
      </c>
      <c r="E33">
        <f>(E4-A33)/(B33-A33)</f>
        <v>0.22855589217742461</v>
      </c>
      <c r="F33">
        <f>(F4-A33)/(B33-A33)</f>
        <v>0.13677564052767949</v>
      </c>
      <c r="G33">
        <f>(G4-A33)/(B33-A33)</f>
        <v>8.9771807553209973E-2</v>
      </c>
      <c r="H33">
        <f>(H4-A33)/(B33-A33)</f>
        <v>6.1852774740211933E-2</v>
      </c>
      <c r="I33">
        <f>(I4-A33)/(B33-A33)</f>
        <v>4.3972666811166579E-2</v>
      </c>
      <c r="J33">
        <f>(J4-A33)/(B33-A33)</f>
        <v>3.1569216234795722E-2</v>
      </c>
      <c r="K33">
        <f>(K4-A33)/(B33-A33)</f>
        <v>2.2554824186144993E-2</v>
      </c>
      <c r="L33">
        <f>(L4-A33)/(B33-A33)</f>
        <v>1.5896193710221662E-2</v>
      </c>
      <c r="M33">
        <f>(M4-A33)/(B33-A33)</f>
        <v>1.0833647048981529E-2</v>
      </c>
      <c r="N33">
        <f>(N4-A33)/(B33-A33)</f>
        <v>6.8164932765262653E-3</v>
      </c>
      <c r="O33">
        <f>(O4-A33)/(B33-A33)</f>
        <v>3.7908801367203073E-3</v>
      </c>
      <c r="P33">
        <f>(P4-A33)/(B33-A33)</f>
        <v>2.3805208144518195E-3</v>
      </c>
      <c r="Q33">
        <f>(Q4-A33)/(B33-A33)</f>
        <v>0</v>
      </c>
      <c r="R33">
        <f>(R4-A33)/(B33-A33)</f>
        <v>2.3563530904470186E-3</v>
      </c>
    </row>
    <row r="34" spans="1:18" x14ac:dyDescent="0.25">
      <c r="A34">
        <f>MIN(C5:R5)</f>
        <v>6.4126643412932696</v>
      </c>
      <c r="B34">
        <f>MAX(C5:R5)</f>
        <v>17.839415079152101</v>
      </c>
      <c r="C34">
        <f>(C5-A34)/(B34-A34)</f>
        <v>1</v>
      </c>
      <c r="D34">
        <f>(D5-A34)/(B34-A34)</f>
        <v>0.62033069171314248</v>
      </c>
      <c r="E34">
        <f>(E5-A34)/(B34-A34)</f>
        <v>0.43497421275525111</v>
      </c>
      <c r="F34">
        <f>(F5-A34)/(B34-A34)</f>
        <v>0.32718933546640899</v>
      </c>
      <c r="G34">
        <f>(G5-A34)/(B34-A34)</f>
        <v>0.25824767151447653</v>
      </c>
      <c r="H34">
        <f>(H5-A34)/(B34-A34)</f>
        <v>0.20861351738956699</v>
      </c>
      <c r="I34">
        <f>(I5-A34)/(B34-A34)</f>
        <v>0.1702660708824465</v>
      </c>
      <c r="J34">
        <f>(J5-A34)/(B34-A34)</f>
        <v>0.13936461086446381</v>
      </c>
      <c r="K34">
        <f>(K5-A34)/(B34-A34)</f>
        <v>0.11395214706045742</v>
      </c>
      <c r="L34">
        <f>(L5-A34)/(B34-A34)</f>
        <v>9.1785232671643832E-2</v>
      </c>
      <c r="M34">
        <f>(M5-A34)/(B34-A34)</f>
        <v>7.2483821823415409E-2</v>
      </c>
      <c r="N34">
        <f>(N5-A34)/(B34-A34)</f>
        <v>5.4770237100732672E-2</v>
      </c>
      <c r="O34">
        <f>(O5-A34)/(B34-A34)</f>
        <v>3.8462828630131264E-2</v>
      </c>
      <c r="P34">
        <f>(P5-A34)/(B34-A34)</f>
        <v>2.3344095489678432E-2</v>
      </c>
      <c r="Q34">
        <f>(Q5-A34)/(B34-A34)</f>
        <v>9.9794540651595934E-3</v>
      </c>
      <c r="R34">
        <f>(R5-A34)/(B34-A34)</f>
        <v>0</v>
      </c>
    </row>
    <row r="35" spans="1:18" x14ac:dyDescent="0.25">
      <c r="A35">
        <f>MIN(C6:R6)</f>
        <v>17.267317464562701</v>
      </c>
      <c r="B35">
        <f>MAX(C6:R6)</f>
        <v>33.244182936614102</v>
      </c>
      <c r="C35">
        <f>(C6-A35)/(B35-A35)</f>
        <v>1</v>
      </c>
      <c r="D35">
        <f>(D6-A35)/(B35-A35)</f>
        <v>0.5679012345678971</v>
      </c>
      <c r="E35">
        <f>(E6-A35)/(B35-A35)</f>
        <v>0.36990404448031433</v>
      </c>
      <c r="F35">
        <f>(F6-A35)/(B35-A35)</f>
        <v>0.2579182274097539</v>
      </c>
      <c r="G35">
        <f>(G6-A35)/(B35-A35)</f>
        <v>0.18567918097108413</v>
      </c>
      <c r="H35">
        <f>(H6-A35)/(B35-A35)</f>
        <v>0.13632276909111679</v>
      </c>
      <c r="I35">
        <f>(I6-A35)/(B35-A35)</f>
        <v>0.10047556544718672</v>
      </c>
      <c r="J35">
        <f>(J6-A35)/(B35-A35)</f>
        <v>7.3823268173363363E-2</v>
      </c>
      <c r="K35">
        <f>(K6-A35)/(B35-A35)</f>
        <v>5.3362394040182851E-2</v>
      </c>
      <c r="L35">
        <f>(L6-A35)/(B35-A35)</f>
        <v>3.7613359647156126E-2</v>
      </c>
      <c r="M35">
        <f>(M6-A35)/(B35-A35)</f>
        <v>2.5253187211727472E-2</v>
      </c>
      <c r="N35">
        <f>(N6-A35)/(B35-A35)</f>
        <v>1.5752525357045716E-2</v>
      </c>
      <c r="O35">
        <f>(O6-A35)/(B35-A35)</f>
        <v>7.9962933070308866E-3</v>
      </c>
      <c r="P35">
        <f>(P6-A35)/(B35-A35)</f>
        <v>3.2224314710204076E-3</v>
      </c>
      <c r="Q35">
        <f>(Q6-A35)/(B35-A35)</f>
        <v>0</v>
      </c>
      <c r="R35">
        <f>(R6-A35)/(B35-A35)</f>
        <v>8.997698263233999E-3</v>
      </c>
    </row>
    <row r="36" spans="1:18" x14ac:dyDescent="0.25">
      <c r="A36">
        <f>MIN(C7:R7)</f>
        <v>11.3493286620464</v>
      </c>
      <c r="B36">
        <f>MAX(C7:R7)</f>
        <v>22.108683998927901</v>
      </c>
      <c r="C36">
        <f>(C7-A36)/(B36-A36)</f>
        <v>1</v>
      </c>
      <c r="D36">
        <f>(D7-A36)/(B36-A36)</f>
        <v>0.53080419036039694</v>
      </c>
      <c r="E36">
        <f>(E7-A36)/(B36-A36)</f>
        <v>0.30238061698831048</v>
      </c>
      <c r="F36">
        <f>(F7-A36)/(B36-A36)</f>
        <v>0.17859286790122339</v>
      </c>
      <c r="G36">
        <f>(G7-A36)/(B36-A36)</f>
        <v>0.10714173690427831</v>
      </c>
      <c r="H36">
        <f>(H7-A36)/(B36-A36)</f>
        <v>6.3124744562461435E-2</v>
      </c>
      <c r="I36">
        <f>(I7-A36)/(B36-A36)</f>
        <v>3.5598538219364546E-2</v>
      </c>
      <c r="J36">
        <f>(J7-A36)/(B36-A36)</f>
        <v>1.8565601182876867E-2</v>
      </c>
      <c r="K36">
        <f>(K7-A36)/(B36-A36)</f>
        <v>8.1833232640237102E-3</v>
      </c>
      <c r="L36">
        <f>(L7-A36)/(B36-A36)</f>
        <v>2.3333181079672762E-3</v>
      </c>
      <c r="M36">
        <f>(M7-A36)/(B36-A36)</f>
        <v>0</v>
      </c>
      <c r="N36">
        <f>(N7-A36)/(B36-A36)</f>
        <v>8.6115795518403116E-5</v>
      </c>
      <c r="O36">
        <f>(O7-A36)/(B36-A36)</f>
        <v>1.3908556431260148E-3</v>
      </c>
      <c r="P36">
        <f>(P7-A36)/(B36-A36)</f>
        <v>5.1645524573506766E-3</v>
      </c>
      <c r="Q36">
        <f>(Q7-A36)/(B36-A36)</f>
        <v>8.7039686835125602E-3</v>
      </c>
      <c r="R36">
        <f>(R7-A36)/(B36-A36)</f>
        <v>2.1315085149132336E-2</v>
      </c>
    </row>
    <row r="37" spans="1:18" x14ac:dyDescent="0.25">
      <c r="A37">
        <f>MIN(C8:R8)</f>
        <v>13.589128697042399</v>
      </c>
      <c r="B37">
        <f>MAX(C8:R8)</f>
        <v>32.615574207300803</v>
      </c>
      <c r="C37">
        <f>(C8-A37)/(B37-A37)</f>
        <v>1</v>
      </c>
      <c r="D37">
        <f>(D8-A37)/(B37-A37)</f>
        <v>0.54667250182348626</v>
      </c>
      <c r="E37">
        <f>(E8-A37)/(B37-A37)</f>
        <v>0.34158174429509269</v>
      </c>
      <c r="F37">
        <f>(F8-A37)/(B37-A37)</f>
        <v>0.23549820857479473</v>
      </c>
      <c r="G37">
        <f>(G8-A37)/(B37-A37)</f>
        <v>0.17333269210731883</v>
      </c>
      <c r="H37">
        <f>(H8-A37)/(B37-A37)</f>
        <v>0.13294171911247066</v>
      </c>
      <c r="I37">
        <f>(I8-A37)/(B37-A37)</f>
        <v>0.10387244265573063</v>
      </c>
      <c r="J37">
        <f>(J8-A37)/(B37-A37)</f>
        <v>8.2376092179022781E-2</v>
      </c>
      <c r="K37">
        <f>(K8-A37)/(B37-A37)</f>
        <v>6.5566311150482365E-2</v>
      </c>
      <c r="L37">
        <f>(L8-A37)/(B37-A37)</f>
        <v>5.1784714191795415E-2</v>
      </c>
      <c r="M37">
        <f>(M8-A37)/(B37-A37)</f>
        <v>4.0067649345584329E-2</v>
      </c>
      <c r="N37">
        <f>(N8-A37)/(B37-A37)</f>
        <v>2.9666963233703571E-2</v>
      </c>
      <c r="O37">
        <f>(O8-A37)/(B37-A37)</f>
        <v>2.0373866833381844E-2</v>
      </c>
      <c r="P37">
        <f>(P8-A37)/(B37-A37)</f>
        <v>1.1448577680521384E-2</v>
      </c>
      <c r="Q37">
        <f>(Q8-A37)/(B37-A37)</f>
        <v>4.8140043763674444E-3</v>
      </c>
      <c r="R37">
        <f>(R8-A37)/(B37-A37)</f>
        <v>0</v>
      </c>
    </row>
    <row r="38" spans="1:18" x14ac:dyDescent="0.25">
      <c r="A38">
        <f>MIN(C8:R8)</f>
        <v>13.589128697042399</v>
      </c>
      <c r="B38">
        <f>MAX(C8:R8)</f>
        <v>32.615574207300803</v>
      </c>
      <c r="C38">
        <f>(C8-A38)/(B38-A38)</f>
        <v>1</v>
      </c>
      <c r="D38">
        <f>(D8-A38)/(B38-A38)</f>
        <v>0.54667250182348626</v>
      </c>
      <c r="E38">
        <f>(E8-A38)/(B38-A38)</f>
        <v>0.34158174429509269</v>
      </c>
      <c r="F38">
        <f>(F8-A38)/(B38-A38)</f>
        <v>0.23549820857479473</v>
      </c>
      <c r="G38">
        <f>(G8-A38)/(B38-A38)</f>
        <v>0.17333269210731883</v>
      </c>
      <c r="H38">
        <f>(H8-A38)/(B38-A38)</f>
        <v>0.13294171911247066</v>
      </c>
      <c r="I38">
        <f>(I8-A38)/(B38-A38)</f>
        <v>0.10387244265573063</v>
      </c>
      <c r="J38">
        <f>(J8-A38)/(B38-A38)</f>
        <v>8.2376092179022781E-2</v>
      </c>
      <c r="K38">
        <f>(K8-A38)/(B38-A38)</f>
        <v>6.5566311150482365E-2</v>
      </c>
      <c r="L38">
        <f>(L8-A38)/(B38-A38)</f>
        <v>5.1784714191795415E-2</v>
      </c>
      <c r="M38">
        <f>(M8-A38)/(B38-A38)</f>
        <v>4.0067649345584329E-2</v>
      </c>
      <c r="N38">
        <f>(N8-A38)/(B38-A38)</f>
        <v>2.9666963233703571E-2</v>
      </c>
      <c r="O38">
        <f>(O8-A38)/(B38-A38)</f>
        <v>2.0373866833381844E-2</v>
      </c>
      <c r="P38">
        <f>(P8-A38)/(B38-A38)</f>
        <v>1.1448577680521384E-2</v>
      </c>
      <c r="Q38">
        <f>(Q8-A38)/(B38-A38)</f>
        <v>4.8140043763674444E-3</v>
      </c>
      <c r="R38">
        <f>(R8-A38)/(B38-A38)</f>
        <v>0</v>
      </c>
    </row>
    <row r="39" spans="1:18" x14ac:dyDescent="0.25">
      <c r="A39">
        <f>MIN(C9:R9)</f>
        <v>21.3498530590435</v>
      </c>
      <c r="B39">
        <f>MAX(C9:R9)</f>
        <v>35.668247395137598</v>
      </c>
      <c r="C39">
        <f>(C9-A39)/(B39-A39)</f>
        <v>1</v>
      </c>
      <c r="D39">
        <f>(D9-A39)/(B39-A39)</f>
        <v>0.45437512147716447</v>
      </c>
      <c r="E39">
        <f>(E9-A39)/(B39-A39)</f>
        <v>0.27898375676801496</v>
      </c>
      <c r="F39">
        <f>(F9-A39)/(B39-A39)</f>
        <v>0.18738910069522655</v>
      </c>
      <c r="G39">
        <f>(G9-A39)/(B39-A39)</f>
        <v>0.13114535610162847</v>
      </c>
      <c r="H39">
        <f>(H9-A39)/(B39-A39)</f>
        <v>9.4597880253854558E-2</v>
      </c>
      <c r="I39">
        <f>(I9-A39)/(B39-A39)</f>
        <v>6.9360353931781416E-2</v>
      </c>
      <c r="J39">
        <f>(J9-A39)/(B39-A39)</f>
        <v>5.0992019318548146E-2</v>
      </c>
      <c r="K39">
        <f>(K9-A39)/(B39-A39)</f>
        <v>3.7334094476952628E-2</v>
      </c>
      <c r="L39">
        <f>(L9-A39)/(B39-A39)</f>
        <v>2.6900213489138198E-2</v>
      </c>
      <c r="M39">
        <f>(M9-A39)/(B39-A39)</f>
        <v>1.8955776973267793E-2</v>
      </c>
      <c r="N39">
        <f>(N9-A39)/(B39-A39)</f>
        <v>1.2887450741682576E-2</v>
      </c>
      <c r="O39">
        <f>(O9-A39)/(B39-A39)</f>
        <v>8.5830903790099968E-3</v>
      </c>
      <c r="P39">
        <f>(P9-A39)/(B39-A39)</f>
        <v>4.2448979591854273E-3</v>
      </c>
      <c r="Q39">
        <f>(Q9-A39)/(B39-A39)</f>
        <v>0</v>
      </c>
      <c r="R39">
        <f>(R9-A39)/(B39-A39)</f>
        <v>1.632653061228409E-3</v>
      </c>
    </row>
    <row r="40" spans="1:18" x14ac:dyDescent="0.25">
      <c r="A40">
        <f>MIN(C10:R10)</f>
        <v>39.165329052969497</v>
      </c>
      <c r="B40">
        <f>MAX(C10:R10)</f>
        <v>60.684189406099499</v>
      </c>
      <c r="C40">
        <f>(C10-A40)/(B40-A40)</f>
        <v>1</v>
      </c>
      <c r="D40">
        <f>(D10-A40)/(B40-A40)</f>
        <v>0.60464128464128319</v>
      </c>
      <c r="E40">
        <f>(E10-A40)/(B40-A40)</f>
        <v>0.42671328671328496</v>
      </c>
      <c r="F40">
        <f>(F10-A40)/(B40-A40)</f>
        <v>0.30788220326681609</v>
      </c>
      <c r="G40">
        <f>(G10-A40)/(B40-A40)</f>
        <v>0.22513554821246987</v>
      </c>
      <c r="H40">
        <f>(H10-A40)/(B40-A40)</f>
        <v>0.16649240425463721</v>
      </c>
      <c r="I40">
        <f>(I10-A40)/(B40-A40)</f>
        <v>0.12306225243288595</v>
      </c>
      <c r="J40">
        <f>(J10-A40)/(B40-A40)</f>
        <v>9.084652031038698E-2</v>
      </c>
      <c r="K40">
        <f>(K10-A40)/(B40-A40)</f>
        <v>6.7008438337105791E-2</v>
      </c>
      <c r="L40">
        <f>(L10-A40)/(B40-A40)</f>
        <v>4.9320376593109325E-2</v>
      </c>
      <c r="M40">
        <f>(M10-A40)/(B40-A40)</f>
        <v>3.6335174796706837E-2</v>
      </c>
      <c r="N40">
        <f>(N10-A40)/(B40-A40)</f>
        <v>2.6121570736957856E-2</v>
      </c>
      <c r="O40">
        <f>(O10-A40)/(B40-A40)</f>
        <v>1.7797757797758672E-2</v>
      </c>
      <c r="P40">
        <f>(P10-A40)/(B40-A40)</f>
        <v>1.1105931105930451E-2</v>
      </c>
      <c r="Q40">
        <f>(Q10-A40)/(B40-A40)</f>
        <v>5.749805749806134E-3</v>
      </c>
      <c r="R40">
        <f>(R10-A40)/(B40-A40)</f>
        <v>0</v>
      </c>
    </row>
    <row r="41" spans="1:18" x14ac:dyDescent="0.25">
      <c r="A41">
        <f>MIN(C11:R11)</f>
        <v>23.6509105516872</v>
      </c>
      <c r="B41">
        <f>MAX(C11:R11)</f>
        <v>38.798875200856997</v>
      </c>
      <c r="C41">
        <f>(C11-A41)/(B41-A41)</f>
        <v>1</v>
      </c>
      <c r="D41">
        <f>(D11-A41)/(B41-A41)</f>
        <v>0.52601104972375912</v>
      </c>
      <c r="E41">
        <f>(E11-A41)/(B41-A41)</f>
        <v>0.34873243883188737</v>
      </c>
      <c r="F41">
        <f>(F11-A41)/(B41-A41)</f>
        <v>0.25198372897820276</v>
      </c>
      <c r="G41">
        <f>(G11-A41)/(B41-A41)</f>
        <v>0.19020905429745066</v>
      </c>
      <c r="H41">
        <f>(H11-A41)/(B41-A41)</f>
        <v>0.14774860498617298</v>
      </c>
      <c r="I41">
        <f>(I11-A41)/(B41-A41)</f>
        <v>0.11652760499169383</v>
      </c>
      <c r="J41">
        <f>(J11-A41)/(B41-A41)</f>
        <v>9.2650808982309013E-2</v>
      </c>
      <c r="K41">
        <f>(K11-A41)/(B41-A41)</f>
        <v>7.3218405903500969E-2</v>
      </c>
      <c r="L41">
        <f>(L11-A41)/(B41-A41)</f>
        <v>5.6896032144650888E-2</v>
      </c>
      <c r="M41">
        <f>(M11-A41)/(B41-A41)</f>
        <v>4.2744217108856723E-2</v>
      </c>
      <c r="N41">
        <f>(N11-A41)/(B41-A41)</f>
        <v>2.9996478659461607E-2</v>
      </c>
      <c r="O41">
        <f>(O11-A41)/(B41-A41)</f>
        <v>1.7647987371745843E-2</v>
      </c>
      <c r="P41">
        <f>(P11-A41)/(B41-A41)</f>
        <v>7.5432780847137001E-3</v>
      </c>
      <c r="Q41">
        <f>(Q11-A41)/(B41-A41)</f>
        <v>0</v>
      </c>
      <c r="R41">
        <f>(R11-A41)/(B41-A41)</f>
        <v>3.3149171270709663E-3</v>
      </c>
    </row>
    <row r="42" spans="1:18" x14ac:dyDescent="0.25">
      <c r="A42">
        <f>MIN(C12:R12)</f>
        <v>9.2973550627838595</v>
      </c>
      <c r="B42">
        <f>MAX(C12:R12)</f>
        <v>26.663104461661799</v>
      </c>
      <c r="C42">
        <f>(C12-A42)/(B42-A42)</f>
        <v>1</v>
      </c>
      <c r="D42">
        <f>(D12-A42)/(B42-A42)</f>
        <v>0.54960256410256203</v>
      </c>
      <c r="E42">
        <f>(E12-A42)/(B42-A42)</f>
        <v>0.33738461538461495</v>
      </c>
      <c r="F42">
        <f>(F12-A42)/(B42-A42)</f>
        <v>0.22660101437024655</v>
      </c>
      <c r="G42">
        <f>(G12-A42)/(B42-A42)</f>
        <v>0.16164095519864585</v>
      </c>
      <c r="H42">
        <f>(H12-A42)/(B42-A42)</f>
        <v>0.11951029739491342</v>
      </c>
      <c r="I42">
        <f>(I12-A42)/(B42-A42)</f>
        <v>8.9786444324906969E-2</v>
      </c>
      <c r="J42">
        <f>(J12-A42)/(B42-A42)</f>
        <v>6.7842926304462578E-2</v>
      </c>
      <c r="K42">
        <f>(K12-A42)/(B42-A42)</f>
        <v>5.1307692307693345E-2</v>
      </c>
      <c r="L42">
        <f>(L12-A42)/(B42-A42)</f>
        <v>3.8733958349342706E-2</v>
      </c>
      <c r="M42">
        <f>(M12-A42)/(B42-A42)</f>
        <v>2.9143068469991932E-2</v>
      </c>
      <c r="N42">
        <f>(N12-A42)/(B42-A42)</f>
        <v>2.1726120033811969E-2</v>
      </c>
      <c r="O42">
        <f>(O12-A42)/(B42-A42)</f>
        <v>1.5782967032967762E-2</v>
      </c>
      <c r="P42">
        <f>(P12-A42)/(B42-A42)</f>
        <v>1.0935897435897695E-2</v>
      </c>
      <c r="Q42">
        <f>(Q12-A42)/(B42-A42)</f>
        <v>6.9230769230769857E-3</v>
      </c>
      <c r="R42">
        <f>(R12-A42)/(B42-A42)</f>
        <v>0</v>
      </c>
    </row>
    <row r="43" spans="1:18" x14ac:dyDescent="0.25">
      <c r="C43">
        <f t="shared" ref="C43:Q43" si="3">AVERAGE(C33:C42)</f>
        <v>1</v>
      </c>
      <c r="D43">
        <f t="shared" si="3"/>
        <v>0.53773295499969365</v>
      </c>
      <c r="E43">
        <f t="shared" si="3"/>
        <v>0.34107923526892886</v>
      </c>
      <c r="F43">
        <f t="shared" si="3"/>
        <v>0.23453285357651468</v>
      </c>
      <c r="G43">
        <f t="shared" si="3"/>
        <v>0.16956366949678814</v>
      </c>
      <c r="H43">
        <f t="shared" si="3"/>
        <v>0.12641464308978764</v>
      </c>
      <c r="I43">
        <f t="shared" si="3"/>
        <v>9.5679438235289377E-2</v>
      </c>
      <c r="J43">
        <f t="shared" si="3"/>
        <v>7.3040715572925199E-2</v>
      </c>
      <c r="K43">
        <f t="shared" si="3"/>
        <v>5.5805394187702653E-2</v>
      </c>
      <c r="L43">
        <f t="shared" si="3"/>
        <v>4.230481130968209E-2</v>
      </c>
      <c r="M43">
        <f t="shared" si="3"/>
        <v>3.1588419212411636E-2</v>
      </c>
      <c r="N43">
        <f t="shared" si="3"/>
        <v>2.2749091816914421E-2</v>
      </c>
      <c r="O43">
        <f t="shared" si="3"/>
        <v>1.5220039396525442E-2</v>
      </c>
      <c r="P43">
        <f t="shared" si="3"/>
        <v>9.0838760179271383E-3</v>
      </c>
      <c r="Q43">
        <f t="shared" si="3"/>
        <v>4.0984314174290163E-3</v>
      </c>
      <c r="R43">
        <f>AVERAGE(R33:R42)</f>
        <v>3.7616706691112728E-3</v>
      </c>
    </row>
  </sheetData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2"/>
  <sheetViews>
    <sheetView zoomScaleNormal="100" workbookViewId="0">
      <selection activeCell="T56" sqref="T56"/>
    </sheetView>
  </sheetViews>
  <sheetFormatPr defaultRowHeight="15" x14ac:dyDescent="0.25"/>
  <cols>
    <col min="2" max="2" width="9.85546875" customWidth="1"/>
  </cols>
  <sheetData>
    <row r="1" spans="2:18" x14ac:dyDescent="0.25">
      <c r="H1" s="1"/>
      <c r="I1" s="12"/>
    </row>
    <row r="2" spans="2:18" x14ac:dyDescent="0.25">
      <c r="B2" t="s">
        <v>69</v>
      </c>
      <c r="C2">
        <v>3.09415844225127</v>
      </c>
      <c r="D2">
        <v>1.4403841024273101</v>
      </c>
      <c r="E2">
        <v>1.1736463056815201</v>
      </c>
      <c r="F2">
        <v>1.0402774073086201</v>
      </c>
      <c r="G2">
        <v>0.90690850893571595</v>
      </c>
      <c r="H2">
        <v>0.98692984795945604</v>
      </c>
      <c r="I2" s="1">
        <v>0.93358228861029602</v>
      </c>
      <c r="J2">
        <v>0.93358228861029602</v>
      </c>
      <c r="K2">
        <v>1.0136036276340401</v>
      </c>
      <c r="L2">
        <v>1.0136036276340401</v>
      </c>
      <c r="M2">
        <v>1.09362496665778</v>
      </c>
      <c r="N2">
        <v>1.2003200853561</v>
      </c>
      <c r="O2">
        <v>1.3070152040544101</v>
      </c>
      <c r="P2">
        <v>1.49373166177647</v>
      </c>
      <c r="Q2">
        <v>1.5737530008002101</v>
      </c>
      <c r="R2">
        <v>1.89383835689517</v>
      </c>
    </row>
    <row r="3" spans="2:18" x14ac:dyDescent="0.25">
      <c r="B3" t="s">
        <v>2</v>
      </c>
      <c r="C3">
        <v>11.537429568017201</v>
      </c>
      <c r="D3">
        <v>7.2712637510061704</v>
      </c>
      <c r="E3">
        <v>6.4663268044003201</v>
      </c>
      <c r="F3">
        <v>5.2052589213844902</v>
      </c>
      <c r="G3">
        <v>4.6686342903139302</v>
      </c>
      <c r="H3" s="1">
        <v>4.3734907432251102</v>
      </c>
      <c r="I3">
        <v>4.5613093640998104</v>
      </c>
      <c r="J3">
        <v>4.80279044808157</v>
      </c>
      <c r="K3">
        <v>5.0442715320633198</v>
      </c>
      <c r="L3">
        <v>5.1247652267239099</v>
      </c>
      <c r="M3">
        <v>5.2589213844915497</v>
      </c>
      <c r="N3">
        <v>5.2589213844915497</v>
      </c>
      <c r="O3">
        <v>5.4199087738127201</v>
      </c>
      <c r="P3">
        <v>5.6077273946874202</v>
      </c>
      <c r="Q3">
        <v>5.9297021733297601</v>
      </c>
      <c r="R3">
        <v>6.4126643412932696</v>
      </c>
    </row>
    <row r="4" spans="2:18" x14ac:dyDescent="0.25">
      <c r="B4" t="s">
        <v>3</v>
      </c>
      <c r="C4">
        <v>21.717036640813099</v>
      </c>
      <c r="D4">
        <v>18.052955335651198</v>
      </c>
      <c r="E4">
        <v>15.004011767852401</v>
      </c>
      <c r="F4">
        <v>14.442364268521001</v>
      </c>
      <c r="G4">
        <v>14.843541053757701</v>
      </c>
      <c r="H4" s="1">
        <v>14.790050815726101</v>
      </c>
      <c r="I4">
        <v>14.977266648836601</v>
      </c>
      <c r="J4">
        <v>15.164482481946999</v>
      </c>
      <c r="K4">
        <v>15.485423910136401</v>
      </c>
      <c r="L4">
        <v>15.726129981278399</v>
      </c>
      <c r="M4">
        <v>15.886600695373099</v>
      </c>
      <c r="N4">
        <v>16.207542123562501</v>
      </c>
      <c r="O4">
        <v>16.341267718641301</v>
      </c>
      <c r="P4">
        <v>16.474993313720201</v>
      </c>
      <c r="Q4">
        <v>16.662209146830701</v>
      </c>
      <c r="R4">
        <v>17.411072479272502</v>
      </c>
    </row>
    <row r="5" spans="2:18" x14ac:dyDescent="0.25">
      <c r="B5" t="s">
        <v>46</v>
      </c>
      <c r="C5">
        <v>13.7496649691772</v>
      </c>
      <c r="D5">
        <v>11.3374430447601</v>
      </c>
      <c r="E5">
        <v>8.9252211203430694</v>
      </c>
      <c r="F5">
        <v>8.1479496113642504</v>
      </c>
      <c r="G5" s="12">
        <v>8.0139372822299695</v>
      </c>
      <c r="H5" s="12">
        <v>8.0943446797105292</v>
      </c>
      <c r="I5">
        <v>7.9335298847494</v>
      </c>
      <c r="J5">
        <v>8.0139372822299695</v>
      </c>
      <c r="K5" s="1">
        <v>7.8531224872688297</v>
      </c>
      <c r="L5">
        <v>8.3087644063253805</v>
      </c>
      <c r="M5">
        <v>8.4963816671133703</v>
      </c>
      <c r="N5">
        <v>8.9252211203430694</v>
      </c>
      <c r="O5">
        <v>9.3540605735727702</v>
      </c>
      <c r="P5">
        <v>9.5952827660144706</v>
      </c>
      <c r="Q5">
        <v>10.426159206647</v>
      </c>
      <c r="R5">
        <v>11.5786652372018</v>
      </c>
    </row>
    <row r="6" spans="2:18" x14ac:dyDescent="0.25">
      <c r="B6" t="s">
        <v>63</v>
      </c>
      <c r="C6">
        <v>20.623501199040799</v>
      </c>
      <c r="D6">
        <v>15.6674660271783</v>
      </c>
      <c r="E6">
        <v>11.910471622701801</v>
      </c>
      <c r="F6" s="1">
        <v>10.684785504929399</v>
      </c>
      <c r="G6">
        <v>10.764721556088499</v>
      </c>
      <c r="H6">
        <v>10.8180122568612</v>
      </c>
      <c r="I6">
        <v>10.951239008792999</v>
      </c>
      <c r="J6">
        <v>11.244337863042899</v>
      </c>
      <c r="K6">
        <v>11.244337863042899</v>
      </c>
      <c r="L6">
        <v>11.537436717292801</v>
      </c>
      <c r="M6">
        <v>11.777244870770099</v>
      </c>
      <c r="N6">
        <v>11.8305355715428</v>
      </c>
      <c r="O6">
        <v>12.336797228883601</v>
      </c>
      <c r="P6">
        <v>12.789768185451599</v>
      </c>
      <c r="Q6">
        <v>13.1361577404743</v>
      </c>
      <c r="R6">
        <v>13.589128697042399</v>
      </c>
    </row>
    <row r="7" spans="2:18" x14ac:dyDescent="0.25">
      <c r="B7" t="s">
        <v>65</v>
      </c>
      <c r="C7">
        <v>23.644135720010699</v>
      </c>
      <c r="D7">
        <v>17.7397809243922</v>
      </c>
      <c r="E7">
        <v>16.804702110606499</v>
      </c>
      <c r="F7">
        <v>15.842906759284</v>
      </c>
      <c r="G7" s="1">
        <v>14.0528987443227</v>
      </c>
      <c r="H7">
        <v>14.3200641196901</v>
      </c>
      <c r="I7">
        <v>14.453646807373801</v>
      </c>
      <c r="J7">
        <v>14.8811114079615</v>
      </c>
      <c r="K7">
        <v>15.335292546086</v>
      </c>
      <c r="L7">
        <v>15.6826075340636</v>
      </c>
      <c r="M7">
        <v>16.270371359871799</v>
      </c>
      <c r="N7">
        <v>17.2054501736575</v>
      </c>
      <c r="O7">
        <v>18.006946299759601</v>
      </c>
      <c r="P7">
        <v>19.022174726155502</v>
      </c>
      <c r="Q7">
        <v>20.144269302698401</v>
      </c>
      <c r="R7">
        <v>21.3732300293882</v>
      </c>
    </row>
    <row r="8" spans="2:18" x14ac:dyDescent="0.25">
      <c r="B8" t="s">
        <v>64</v>
      </c>
      <c r="C8">
        <v>50.749063670411999</v>
      </c>
      <c r="D8">
        <v>41.813804173354697</v>
      </c>
      <c r="E8">
        <v>39.834135901551598</v>
      </c>
      <c r="F8">
        <v>37.586944890315699</v>
      </c>
      <c r="G8">
        <v>35.2327447833066</v>
      </c>
      <c r="H8">
        <v>35.339753879079701</v>
      </c>
      <c r="I8" s="1">
        <v>34.804708400213997</v>
      </c>
      <c r="J8">
        <v>35.018726591760299</v>
      </c>
      <c r="K8">
        <v>35.4200107009096</v>
      </c>
      <c r="L8">
        <v>35.3130016051364</v>
      </c>
      <c r="M8">
        <v>35.955056179775298</v>
      </c>
      <c r="N8">
        <v>36.543606206527599</v>
      </c>
      <c r="O8">
        <v>37.105403959336499</v>
      </c>
      <c r="P8">
        <v>37.613697164259001</v>
      </c>
      <c r="Q8">
        <v>38.336008560727699</v>
      </c>
      <c r="R8">
        <v>39.165329052969497</v>
      </c>
    </row>
    <row r="9" spans="2:18" x14ac:dyDescent="0.25">
      <c r="B9" t="s">
        <v>66</v>
      </c>
      <c r="C9">
        <v>26.968398500267799</v>
      </c>
      <c r="D9">
        <v>23.111944295661502</v>
      </c>
      <c r="E9">
        <v>21.719335832887001</v>
      </c>
      <c r="F9">
        <v>20.7820032137118</v>
      </c>
      <c r="G9" s="1">
        <v>20.460632029994599</v>
      </c>
      <c r="H9">
        <v>20.594536689876801</v>
      </c>
      <c r="I9">
        <v>20.996250669523299</v>
      </c>
      <c r="J9">
        <v>21.049812533476199</v>
      </c>
      <c r="K9">
        <v>21.558650241028399</v>
      </c>
      <c r="L9">
        <v>21.6389930369577</v>
      </c>
      <c r="M9">
        <v>21.746116764863402</v>
      </c>
      <c r="N9">
        <v>21.960364220674901</v>
      </c>
      <c r="O9">
        <v>22.1746116764863</v>
      </c>
      <c r="P9">
        <v>22.281735404392101</v>
      </c>
      <c r="Q9">
        <v>22.710230316015</v>
      </c>
      <c r="R9">
        <v>23.701124799142999</v>
      </c>
    </row>
    <row r="10" spans="2:18" x14ac:dyDescent="0.25">
      <c r="B10" t="s">
        <v>67</v>
      </c>
      <c r="C10">
        <v>17.926796687149299</v>
      </c>
      <c r="D10">
        <v>9.6446700507614196</v>
      </c>
      <c r="E10">
        <v>8.2554100988511898</v>
      </c>
      <c r="F10">
        <v>7.9615281859470999</v>
      </c>
      <c r="G10">
        <v>7.2401816724552504</v>
      </c>
      <c r="H10">
        <v>6.86615014694096</v>
      </c>
      <c r="I10">
        <v>6.7058509217205504</v>
      </c>
      <c r="J10" s="1">
        <v>6.5455516965001301</v>
      </c>
      <c r="K10">
        <v>6.7592839967940197</v>
      </c>
      <c r="L10">
        <v>6.9462997595511604</v>
      </c>
      <c r="M10">
        <v>7.3470478226021898</v>
      </c>
      <c r="N10">
        <v>7.6409297355062797</v>
      </c>
      <c r="O10">
        <v>8.2019770237777205</v>
      </c>
      <c r="P10">
        <v>8.5225754742185398</v>
      </c>
      <c r="Q10">
        <v>8.9767566123430402</v>
      </c>
      <c r="R10">
        <v>9.2973550627838595</v>
      </c>
    </row>
    <row r="11" spans="2:18" x14ac:dyDescent="0.25">
      <c r="B11" t="s">
        <v>68</v>
      </c>
      <c r="C11">
        <v>9.8610368786745095</v>
      </c>
      <c r="D11">
        <v>6.06627471940139</v>
      </c>
      <c r="E11">
        <v>4.1154462854088703</v>
      </c>
      <c r="F11">
        <v>3.7145911277391801</v>
      </c>
      <c r="G11">
        <v>3.5008017103153399</v>
      </c>
      <c r="H11" s="1">
        <v>3.2870122928915002</v>
      </c>
      <c r="I11">
        <v>3.3939070016034201</v>
      </c>
      <c r="J11">
        <v>3.3939070016034201</v>
      </c>
      <c r="K11">
        <v>3.4206306787814</v>
      </c>
      <c r="L11">
        <v>3.47407803313736</v>
      </c>
      <c r="M11">
        <v>3.6878674505612001</v>
      </c>
      <c r="N11">
        <v>3.79476215927312</v>
      </c>
      <c r="O11">
        <v>4.0085515766969504</v>
      </c>
      <c r="P11">
        <v>4.1956173169428101</v>
      </c>
      <c r="Q11">
        <v>4.6499198289684696</v>
      </c>
      <c r="R11">
        <v>5.2111170497060399</v>
      </c>
    </row>
    <row r="12" spans="2:18" x14ac:dyDescent="0.25">
      <c r="B12" t="s">
        <v>4</v>
      </c>
      <c r="C12">
        <f>AVERAGE(C2:C11)</f>
        <v>19.987122227581388</v>
      </c>
      <c r="D12">
        <f t="shared" ref="D12:R12" si="0">AVERAGE(D2:D11)</f>
        <v>15.214598642459427</v>
      </c>
      <c r="E12">
        <f t="shared" si="0"/>
        <v>13.420870785028427</v>
      </c>
      <c r="F12">
        <f t="shared" si="0"/>
        <v>12.540860989050554</v>
      </c>
      <c r="G12">
        <f t="shared" si="0"/>
        <v>11.968500163172031</v>
      </c>
      <c r="H12">
        <f t="shared" si="0"/>
        <v>11.947034547196147</v>
      </c>
      <c r="I12">
        <f t="shared" si="0"/>
        <v>11.971129099552419</v>
      </c>
      <c r="J12">
        <f t="shared" si="0"/>
        <v>12.10482395952133</v>
      </c>
      <c r="K12">
        <f t="shared" si="0"/>
        <v>12.313462758374493</v>
      </c>
      <c r="L12">
        <f t="shared" si="0"/>
        <v>12.476567992810075</v>
      </c>
      <c r="M12">
        <f t="shared" si="0"/>
        <v>12.751923316207979</v>
      </c>
      <c r="N12">
        <f t="shared" si="0"/>
        <v>13.056765278093541</v>
      </c>
      <c r="O12">
        <f t="shared" si="0"/>
        <v>13.425654003502189</v>
      </c>
      <c r="P12">
        <f t="shared" si="0"/>
        <v>13.759730340761811</v>
      </c>
      <c r="Q12">
        <f t="shared" si="0"/>
        <v>14.254516588883462</v>
      </c>
      <c r="R12">
        <f t="shared" si="0"/>
        <v>14.963352510569573</v>
      </c>
    </row>
    <row r="13" spans="2:18" x14ac:dyDescent="0.25">
      <c r="B13" t="s">
        <v>86</v>
      </c>
      <c r="C13">
        <f>100-C12</f>
        <v>80.012877772418619</v>
      </c>
      <c r="D13">
        <f t="shared" ref="D13:R13" si="1">100-D12</f>
        <v>84.785401357540579</v>
      </c>
      <c r="E13">
        <f t="shared" si="1"/>
        <v>86.579129214971573</v>
      </c>
      <c r="F13">
        <f t="shared" si="1"/>
        <v>87.459139010949443</v>
      </c>
      <c r="G13">
        <f t="shared" si="1"/>
        <v>88.031499836827976</v>
      </c>
      <c r="H13">
        <f t="shared" si="1"/>
        <v>88.052965452803846</v>
      </c>
      <c r="I13">
        <f t="shared" si="1"/>
        <v>88.028870900447586</v>
      </c>
      <c r="J13">
        <f t="shared" si="1"/>
        <v>87.895176040478674</v>
      </c>
      <c r="K13">
        <f t="shared" si="1"/>
        <v>87.686537241625501</v>
      </c>
      <c r="L13">
        <f t="shared" si="1"/>
        <v>87.523432007189925</v>
      </c>
      <c r="M13">
        <f t="shared" si="1"/>
        <v>87.248076683792021</v>
      </c>
      <c r="N13">
        <f t="shared" si="1"/>
        <v>86.943234721906464</v>
      </c>
      <c r="O13">
        <f t="shared" si="1"/>
        <v>86.574345996497811</v>
      </c>
      <c r="P13">
        <f t="shared" si="1"/>
        <v>86.240269659238194</v>
      </c>
      <c r="Q13">
        <f t="shared" si="1"/>
        <v>85.745483411116538</v>
      </c>
      <c r="R13">
        <f t="shared" si="1"/>
        <v>85.036647489430422</v>
      </c>
    </row>
    <row r="14" spans="2:18" x14ac:dyDescent="0.25">
      <c r="B14" t="s">
        <v>85</v>
      </c>
      <c r="C14">
        <v>70.255309805982762</v>
      </c>
      <c r="D14">
        <v>76.981864652937645</v>
      </c>
      <c r="E14">
        <v>79.902175794134436</v>
      </c>
      <c r="F14">
        <v>81.514490634480921</v>
      </c>
      <c r="G14">
        <v>82.508174797960564</v>
      </c>
      <c r="H14">
        <v>83.170955400082306</v>
      </c>
      <c r="I14">
        <v>83.643358334036506</v>
      </c>
      <c r="J14">
        <v>83.990829464986319</v>
      </c>
      <c r="K14">
        <v>84.25479263633332</v>
      </c>
      <c r="L14">
        <v>84.460171542146199</v>
      </c>
      <c r="M14">
        <v>84.622523631490708</v>
      </c>
      <c r="N14">
        <v>84.7556351622855</v>
      </c>
      <c r="O14">
        <v>84.868215491877905</v>
      </c>
      <c r="P14">
        <v>84.959665759419423</v>
      </c>
      <c r="Q14">
        <v>85.031832492126796</v>
      </c>
      <c r="R14">
        <v>85.036647489430422</v>
      </c>
    </row>
    <row r="15" spans="2:18" x14ac:dyDescent="0.25">
      <c r="C15">
        <v>80.012877772418619</v>
      </c>
      <c r="D15">
        <v>84.785401357540579</v>
      </c>
      <c r="E15">
        <v>86.579129214971573</v>
      </c>
      <c r="F15">
        <v>87.459139010949443</v>
      </c>
      <c r="G15">
        <v>88.031499836827976</v>
      </c>
      <c r="H15">
        <v>88.052965452803846</v>
      </c>
      <c r="I15">
        <v>88.028870900447586</v>
      </c>
      <c r="J15">
        <v>87.895176040478674</v>
      </c>
      <c r="K15">
        <v>87.686537241625501</v>
      </c>
      <c r="L15">
        <v>87.523432007189925</v>
      </c>
      <c r="M15">
        <v>87.248076683792021</v>
      </c>
      <c r="N15">
        <v>86.943234721906464</v>
      </c>
      <c r="O15">
        <v>86.574345996497811</v>
      </c>
      <c r="P15">
        <v>86.240269659238194</v>
      </c>
      <c r="Q15">
        <v>85.745483411116538</v>
      </c>
      <c r="R15">
        <v>85.036647489430422</v>
      </c>
    </row>
    <row r="16" spans="2:18" x14ac:dyDescent="0.25">
      <c r="C16">
        <v>70.255309805982762</v>
      </c>
      <c r="D16">
        <v>76.981864652937645</v>
      </c>
      <c r="E16">
        <v>79.902175794134436</v>
      </c>
      <c r="F16">
        <v>81.514490634480921</v>
      </c>
      <c r="G16">
        <v>82.508174797960564</v>
      </c>
      <c r="H16">
        <v>83.170955400082306</v>
      </c>
      <c r="I16">
        <v>83.643358334036506</v>
      </c>
      <c r="J16">
        <v>83.990829464986319</v>
      </c>
      <c r="K16">
        <v>84.25479263633332</v>
      </c>
      <c r="L16">
        <v>84.460171542146199</v>
      </c>
      <c r="M16">
        <v>84.622523631490708</v>
      </c>
      <c r="N16">
        <v>84.7556351622855</v>
      </c>
      <c r="O16">
        <v>84.868215491877905</v>
      </c>
      <c r="P16">
        <v>84.959665759419423</v>
      </c>
      <c r="Q16">
        <v>85.031832492126796</v>
      </c>
      <c r="R16">
        <v>85.036647489430422</v>
      </c>
    </row>
    <row r="17" spans="1:18" x14ac:dyDescent="0.25">
      <c r="B17" t="s">
        <v>101</v>
      </c>
      <c r="C17">
        <f t="shared" ref="C17:R17" si="2">STDEV(C2:C11)/SQRT(10)</f>
        <v>4.10184855326614</v>
      </c>
      <c r="D17">
        <f t="shared" si="2"/>
        <v>3.601076278039153</v>
      </c>
      <c r="E17">
        <f t="shared" si="2"/>
        <v>3.5191650150117528</v>
      </c>
      <c r="F17">
        <f t="shared" si="2"/>
        <v>3.3622619048687938</v>
      </c>
      <c r="G17">
        <f t="shared" si="2"/>
        <v>3.1845902823784926</v>
      </c>
      <c r="H17">
        <f t="shared" si="2"/>
        <v>3.2147651805602075</v>
      </c>
      <c r="I17">
        <f t="shared" si="2"/>
        <v>3.1857182422440089</v>
      </c>
      <c r="J17">
        <f t="shared" si="2"/>
        <v>3.2050424560214985</v>
      </c>
      <c r="K17">
        <f t="shared" si="2"/>
        <v>3.2490611074087141</v>
      </c>
      <c r="L17">
        <f t="shared" si="2"/>
        <v>3.2345717180340006</v>
      </c>
      <c r="M17">
        <f t="shared" si="2"/>
        <v>3.2727443264629059</v>
      </c>
      <c r="N17">
        <f t="shared" si="2"/>
        <v>3.3218396623891642</v>
      </c>
      <c r="O17">
        <f t="shared" si="2"/>
        <v>3.3523612329356007</v>
      </c>
      <c r="P17">
        <f t="shared" si="2"/>
        <v>3.3842702352739304</v>
      </c>
      <c r="Q17">
        <f t="shared" si="2"/>
        <v>3.4286665645690442</v>
      </c>
      <c r="R17">
        <f t="shared" si="2"/>
        <v>3.4859127402688479</v>
      </c>
    </row>
    <row r="18" spans="1:18" x14ac:dyDescent="0.25">
      <c r="B18" t="s">
        <v>102</v>
      </c>
      <c r="C18">
        <v>4.439568954028978</v>
      </c>
      <c r="D18">
        <v>4.0818835011653176</v>
      </c>
      <c r="E18">
        <v>3.9528086959596593</v>
      </c>
      <c r="F18">
        <v>3.8427075312076426</v>
      </c>
      <c r="G18">
        <v>3.7523914798206737</v>
      </c>
      <c r="H18">
        <v>3.6844406055886569</v>
      </c>
      <c r="I18">
        <v>3.6320570553692715</v>
      </c>
      <c r="J18">
        <v>3.5925317859547894</v>
      </c>
      <c r="K18">
        <v>3.563162668125945</v>
      </c>
      <c r="L18">
        <v>3.5415347422477108</v>
      </c>
      <c r="M18">
        <v>3.5259843954401924</v>
      </c>
      <c r="N18">
        <v>3.5139868363596416</v>
      </c>
      <c r="O18">
        <v>3.5040034869090322</v>
      </c>
      <c r="P18">
        <v>3.4960440226869451</v>
      </c>
      <c r="Q18">
        <v>3.490124449900069</v>
      </c>
      <c r="R18">
        <v>3.4859127402688479</v>
      </c>
    </row>
    <row r="32" spans="1:18" x14ac:dyDescent="0.25">
      <c r="A32">
        <f t="shared" ref="A32:A41" si="3">MIN(C2:R2)</f>
        <v>0.90690850893571595</v>
      </c>
      <c r="B32">
        <f t="shared" ref="B32:B41" si="4">MAX(C2:R2)</f>
        <v>3.09415844225127</v>
      </c>
      <c r="C32">
        <f t="shared" ref="C32:C41" si="5">(C2-A32)/(B32-A32)</f>
        <v>1</v>
      </c>
      <c r="D32">
        <f t="shared" ref="D32:D41" si="6">(D2-A32)/(B32-A32)</f>
        <v>0.24390243902438821</v>
      </c>
      <c r="E32">
        <f t="shared" ref="E32:E41" si="7">(E2-A32)/(B32-A32)</f>
        <v>0.12195121951219733</v>
      </c>
      <c r="F32">
        <f t="shared" ref="F32:F41" si="8">(F2-A32)/(B32-A32)</f>
        <v>6.09756097560996E-2</v>
      </c>
      <c r="G32">
        <f t="shared" ref="G32:G41" si="9">(G2-A32)/(B32-A32)</f>
        <v>0</v>
      </c>
      <c r="H32">
        <f t="shared" ref="H32:H41" si="10">(H2-A32)/(B32-A32)</f>
        <v>3.6585365853658673E-2</v>
      </c>
      <c r="I32">
        <f t="shared" ref="I32:I41" si="11">(I2-A32)/(B32-A32)</f>
        <v>1.2195121951219575E-2</v>
      </c>
      <c r="J32">
        <f t="shared" ref="J32:J41" si="12">(J2-A32)/(B32-A32)</f>
        <v>1.2195121951219575E-2</v>
      </c>
      <c r="K32">
        <f t="shared" ref="K32:K41" si="13">(K2-A32)/(B32-A32)</f>
        <v>4.8780487804880077E-2</v>
      </c>
      <c r="L32">
        <f t="shared" ref="L32:L41" si="14">(L2-A32)/(B32-A32)</f>
        <v>4.8780487804880077E-2</v>
      </c>
      <c r="M32">
        <f t="shared" ref="M32:M41" si="15">(M2-A32)/(B32-A32)</f>
        <v>8.5365853658538646E-2</v>
      </c>
      <c r="N32">
        <f t="shared" ref="N32:N41" si="16">(N2-A32)/(B32-A32)</f>
        <v>0.13414634146341686</v>
      </c>
      <c r="O32">
        <f t="shared" ref="O32:O41" si="17">(O2-A32)/(B32-A32)</f>
        <v>0.18292682926829049</v>
      </c>
      <c r="P32">
        <f t="shared" ref="P32:P41" si="18">(P2-A32)/(B32-A32)</f>
        <v>0.26829268292682723</v>
      </c>
      <c r="Q32">
        <f t="shared" ref="Q32:Q41" si="19">(Q2-A32)/(B32-A32)</f>
        <v>0.30487804878048591</v>
      </c>
      <c r="R32">
        <f t="shared" ref="R32:R41" si="20">(R2-A32)/(B32-A32)</f>
        <v>0.45121951219512041</v>
      </c>
    </row>
    <row r="33" spans="1:18" x14ac:dyDescent="0.25">
      <c r="A33">
        <f t="shared" si="3"/>
        <v>4.3734907432251102</v>
      </c>
      <c r="B33">
        <f t="shared" si="4"/>
        <v>11.537429568017201</v>
      </c>
      <c r="C33">
        <f t="shared" si="5"/>
        <v>1</v>
      </c>
      <c r="D33">
        <f t="shared" si="6"/>
        <v>0.40449438202247051</v>
      </c>
      <c r="E33">
        <f t="shared" si="7"/>
        <v>0.29213483146067309</v>
      </c>
      <c r="F33">
        <f t="shared" si="8"/>
        <v>0.11610486891385749</v>
      </c>
      <c r="G33">
        <f t="shared" si="9"/>
        <v>4.1198501872660186E-2</v>
      </c>
      <c r="H33">
        <f t="shared" si="10"/>
        <v>0</v>
      </c>
      <c r="I33">
        <f t="shared" si="11"/>
        <v>2.6217228464419633E-2</v>
      </c>
      <c r="J33">
        <f t="shared" si="12"/>
        <v>5.9925093632959482E-2</v>
      </c>
      <c r="K33">
        <f t="shared" si="13"/>
        <v>9.3632958801497967E-2</v>
      </c>
      <c r="L33">
        <f t="shared" si="14"/>
        <v>0.10486891385767841</v>
      </c>
      <c r="M33">
        <f t="shared" si="15"/>
        <v>0.12359550561797771</v>
      </c>
      <c r="N33">
        <f t="shared" si="16"/>
        <v>0.12359550561797771</v>
      </c>
      <c r="O33">
        <f t="shared" si="17"/>
        <v>0.14606741573033724</v>
      </c>
      <c r="P33">
        <f t="shared" si="18"/>
        <v>0.17228464419475686</v>
      </c>
      <c r="Q33">
        <f t="shared" si="19"/>
        <v>0.2172284644194758</v>
      </c>
      <c r="R33">
        <f t="shared" si="20"/>
        <v>0.28464419475655411</v>
      </c>
    </row>
    <row r="34" spans="1:18" x14ac:dyDescent="0.25">
      <c r="A34">
        <f t="shared" si="3"/>
        <v>14.442364268521001</v>
      </c>
      <c r="B34">
        <f t="shared" si="4"/>
        <v>21.717036640813099</v>
      </c>
      <c r="C34">
        <f t="shared" si="5"/>
        <v>1</v>
      </c>
      <c r="D34">
        <f t="shared" si="6"/>
        <v>0.49632352941175484</v>
      </c>
      <c r="E34">
        <f t="shared" si="7"/>
        <v>7.720588235294458E-2</v>
      </c>
      <c r="F34">
        <f t="shared" si="8"/>
        <v>0</v>
      </c>
      <c r="G34">
        <f t="shared" si="9"/>
        <v>5.5147058823529889E-2</v>
      </c>
      <c r="H34">
        <f t="shared" si="10"/>
        <v>4.7794117647053769E-2</v>
      </c>
      <c r="I34">
        <f t="shared" si="11"/>
        <v>7.3529411764706523E-2</v>
      </c>
      <c r="J34">
        <f t="shared" si="12"/>
        <v>9.9264705882345358E-2</v>
      </c>
      <c r="K34">
        <f t="shared" si="13"/>
        <v>0.14338235294117499</v>
      </c>
      <c r="L34">
        <f t="shared" si="14"/>
        <v>0.17647058823528994</v>
      </c>
      <c r="M34">
        <f t="shared" si="15"/>
        <v>0.19852941176470462</v>
      </c>
      <c r="N34">
        <f t="shared" si="16"/>
        <v>0.24264705882353427</v>
      </c>
      <c r="O34">
        <f t="shared" si="17"/>
        <v>0.26102941176469724</v>
      </c>
      <c r="P34">
        <f t="shared" si="18"/>
        <v>0.27941176470587387</v>
      </c>
      <c r="Q34">
        <f t="shared" si="19"/>
        <v>0.30514705882352661</v>
      </c>
      <c r="R34">
        <f t="shared" si="20"/>
        <v>0.40808823529411026</v>
      </c>
    </row>
    <row r="35" spans="1:18" x14ac:dyDescent="0.25">
      <c r="A35">
        <f t="shared" si="3"/>
        <v>7.8531224872688297</v>
      </c>
      <c r="B35">
        <f t="shared" si="4"/>
        <v>13.7496649691772</v>
      </c>
      <c r="C35">
        <f t="shared" si="5"/>
        <v>1</v>
      </c>
      <c r="D35">
        <f t="shared" si="6"/>
        <v>0.59090909090908428</v>
      </c>
      <c r="E35">
        <f t="shared" si="7"/>
        <v>0.18181818181818021</v>
      </c>
      <c r="F35">
        <f t="shared" si="8"/>
        <v>5.0000000000000384E-2</v>
      </c>
      <c r="G35">
        <f t="shared" si="9"/>
        <v>2.7272727272727688E-2</v>
      </c>
      <c r="H35">
        <f t="shared" si="10"/>
        <v>4.0909090909089799E-2</v>
      </c>
      <c r="I35">
        <f t="shared" si="11"/>
        <v>1.3636363636363918E-2</v>
      </c>
      <c r="J35">
        <f t="shared" si="12"/>
        <v>2.7272727272727688E-2</v>
      </c>
      <c r="K35">
        <f t="shared" si="13"/>
        <v>0</v>
      </c>
      <c r="L35">
        <f t="shared" si="14"/>
        <v>7.727272727272641E-2</v>
      </c>
      <c r="M35">
        <f t="shared" si="15"/>
        <v>0.10909090909090759</v>
      </c>
      <c r="N35">
        <f t="shared" si="16"/>
        <v>0.18181818181818021</v>
      </c>
      <c r="O35">
        <f t="shared" si="17"/>
        <v>0.25454545454545313</v>
      </c>
      <c r="P35">
        <f t="shared" si="18"/>
        <v>0.29545454545454308</v>
      </c>
      <c r="Q35">
        <f t="shared" si="19"/>
        <v>0.43636363636363168</v>
      </c>
      <c r="R35">
        <f t="shared" si="20"/>
        <v>0.63181818181817417</v>
      </c>
    </row>
    <row r="36" spans="1:18" x14ac:dyDescent="0.25">
      <c r="A36">
        <f t="shared" si="3"/>
        <v>10.684785504929399</v>
      </c>
      <c r="B36">
        <f t="shared" si="4"/>
        <v>20.623501199040799</v>
      </c>
      <c r="C36">
        <f t="shared" si="5"/>
        <v>1</v>
      </c>
      <c r="D36">
        <f t="shared" si="6"/>
        <v>0.50134048257372876</v>
      </c>
      <c r="E36">
        <f t="shared" si="7"/>
        <v>0.12332439678283677</v>
      </c>
      <c r="F36">
        <f t="shared" si="8"/>
        <v>0</v>
      </c>
      <c r="G36">
        <f t="shared" si="9"/>
        <v>8.0428954423619817E-3</v>
      </c>
      <c r="H36">
        <f t="shared" si="10"/>
        <v>1.3404825737266693E-2</v>
      </c>
      <c r="I36">
        <f t="shared" si="11"/>
        <v>2.6809651474533205E-2</v>
      </c>
      <c r="J36">
        <f t="shared" si="12"/>
        <v>5.6300268096513673E-2</v>
      </c>
      <c r="K36">
        <f t="shared" si="13"/>
        <v>5.6300268096513673E-2</v>
      </c>
      <c r="L36">
        <f t="shared" si="14"/>
        <v>8.5790884718494317E-2</v>
      </c>
      <c r="M36">
        <f t="shared" si="15"/>
        <v>0.10991957104558009</v>
      </c>
      <c r="N36">
        <f t="shared" si="16"/>
        <v>0.1152815013404848</v>
      </c>
      <c r="O36">
        <f t="shared" si="17"/>
        <v>0.16621983914209393</v>
      </c>
      <c r="P36">
        <f t="shared" si="18"/>
        <v>0.21179624664878818</v>
      </c>
      <c r="Q36">
        <f t="shared" si="19"/>
        <v>0.24664879356568337</v>
      </c>
      <c r="R36">
        <f t="shared" si="20"/>
        <v>0.29222520107238781</v>
      </c>
    </row>
    <row r="37" spans="1:18" x14ac:dyDescent="0.25">
      <c r="A37">
        <f t="shared" si="3"/>
        <v>14.0528987443227</v>
      </c>
      <c r="B37">
        <f t="shared" si="4"/>
        <v>23.644135720010699</v>
      </c>
      <c r="C37">
        <f t="shared" si="5"/>
        <v>1</v>
      </c>
      <c r="D37">
        <f t="shared" si="6"/>
        <v>0.38440111420613005</v>
      </c>
      <c r="E37">
        <f t="shared" si="7"/>
        <v>0.28690807799443474</v>
      </c>
      <c r="F37">
        <f t="shared" si="8"/>
        <v>0.18662952646239869</v>
      </c>
      <c r="G37">
        <f t="shared" si="9"/>
        <v>0</v>
      </c>
      <c r="H37">
        <f t="shared" si="10"/>
        <v>2.7855153203347412E-2</v>
      </c>
      <c r="I37">
        <f t="shared" si="11"/>
        <v>4.1782729805021214E-2</v>
      </c>
      <c r="J37">
        <f t="shared" si="12"/>
        <v>8.6350974930362437E-2</v>
      </c>
      <c r="K37">
        <f t="shared" si="13"/>
        <v>0.1337047353760448</v>
      </c>
      <c r="L37">
        <f t="shared" si="14"/>
        <v>0.16991643454039432</v>
      </c>
      <c r="M37">
        <f t="shared" si="15"/>
        <v>0.23119777158775029</v>
      </c>
      <c r="N37">
        <f t="shared" si="16"/>
        <v>0.32869080779944559</v>
      </c>
      <c r="O37">
        <f t="shared" si="17"/>
        <v>0.41225626740947763</v>
      </c>
      <c r="P37">
        <f t="shared" si="18"/>
        <v>0.51810584958217498</v>
      </c>
      <c r="Q37">
        <f t="shared" si="19"/>
        <v>0.63509749303621543</v>
      </c>
      <c r="R37">
        <f t="shared" si="20"/>
        <v>0.76323119777158854</v>
      </c>
    </row>
    <row r="38" spans="1:18" x14ac:dyDescent="0.25">
      <c r="A38">
        <f t="shared" si="3"/>
        <v>34.804708400213997</v>
      </c>
      <c r="B38">
        <f t="shared" si="4"/>
        <v>50.749063670411999</v>
      </c>
      <c r="C38">
        <f t="shared" si="5"/>
        <v>1</v>
      </c>
      <c r="D38">
        <f t="shared" si="6"/>
        <v>0.43959731543623959</v>
      </c>
      <c r="E38">
        <f t="shared" si="7"/>
        <v>0.31543624161073675</v>
      </c>
      <c r="F38">
        <f t="shared" si="8"/>
        <v>0.17449664429530437</v>
      </c>
      <c r="G38">
        <f t="shared" si="9"/>
        <v>2.6845637583895104E-2</v>
      </c>
      <c r="H38">
        <f t="shared" si="10"/>
        <v>3.3557046979865765E-2</v>
      </c>
      <c r="I38">
        <f t="shared" si="11"/>
        <v>0</v>
      </c>
      <c r="J38">
        <f t="shared" si="12"/>
        <v>1.3422818791947552E-2</v>
      </c>
      <c r="K38">
        <f t="shared" si="13"/>
        <v>3.8590604026848323E-2</v>
      </c>
      <c r="L38">
        <f t="shared" si="14"/>
        <v>3.1879194630871424E-2</v>
      </c>
      <c r="M38">
        <f t="shared" si="15"/>
        <v>7.2147651006713637E-2</v>
      </c>
      <c r="N38">
        <f t="shared" si="16"/>
        <v>0.10906040268456763</v>
      </c>
      <c r="O38">
        <f t="shared" si="17"/>
        <v>0.14429530201342103</v>
      </c>
      <c r="P38">
        <f t="shared" si="18"/>
        <v>0.17617449664429871</v>
      </c>
      <c r="Q38">
        <f t="shared" si="19"/>
        <v>0.22147651006711724</v>
      </c>
      <c r="R38">
        <f t="shared" si="20"/>
        <v>0.27348993288590645</v>
      </c>
    </row>
    <row r="39" spans="1:18" x14ac:dyDescent="0.25">
      <c r="A39">
        <f t="shared" si="3"/>
        <v>20.460632029994599</v>
      </c>
      <c r="B39">
        <f t="shared" si="4"/>
        <v>26.968398500267799</v>
      </c>
      <c r="C39">
        <f t="shared" si="5"/>
        <v>1</v>
      </c>
      <c r="D39">
        <f t="shared" si="6"/>
        <v>0.40740740740741405</v>
      </c>
      <c r="E39">
        <f t="shared" si="7"/>
        <v>0.19341563786009069</v>
      </c>
      <c r="F39">
        <f t="shared" si="8"/>
        <v>4.9382716049383574E-2</v>
      </c>
      <c r="G39">
        <f t="shared" si="9"/>
        <v>0</v>
      </c>
      <c r="H39">
        <f t="shared" si="10"/>
        <v>2.0576131687248478E-2</v>
      </c>
      <c r="I39">
        <f t="shared" si="11"/>
        <v>8.2304526748977536E-2</v>
      </c>
      <c r="J39">
        <f t="shared" si="12"/>
        <v>9.0534979423879988E-2</v>
      </c>
      <c r="K39">
        <f t="shared" si="13"/>
        <v>0.16872427983539864</v>
      </c>
      <c r="L39">
        <f t="shared" si="14"/>
        <v>0.18106995884774468</v>
      </c>
      <c r="M39">
        <f t="shared" si="15"/>
        <v>0.19753086419753429</v>
      </c>
      <c r="N39">
        <f t="shared" si="16"/>
        <v>0.23045267489712826</v>
      </c>
      <c r="O39">
        <f t="shared" si="17"/>
        <v>0.2633744855967069</v>
      </c>
      <c r="P39">
        <f t="shared" si="18"/>
        <v>0.27983539094651183</v>
      </c>
      <c r="Q39">
        <f t="shared" si="19"/>
        <v>0.34567901234568443</v>
      </c>
      <c r="R39">
        <f t="shared" si="20"/>
        <v>0.49794238683127823</v>
      </c>
    </row>
    <row r="40" spans="1:18" x14ac:dyDescent="0.25">
      <c r="A40">
        <f t="shared" si="3"/>
        <v>6.5455516965001301</v>
      </c>
      <c r="B40">
        <f t="shared" si="4"/>
        <v>17.926796687149299</v>
      </c>
      <c r="C40">
        <f t="shared" si="5"/>
        <v>1</v>
      </c>
      <c r="D40">
        <f t="shared" si="6"/>
        <v>0.27230046948356929</v>
      </c>
      <c r="E40">
        <f t="shared" si="7"/>
        <v>0.15023474178403851</v>
      </c>
      <c r="F40">
        <f t="shared" si="8"/>
        <v>0.12441314553990676</v>
      </c>
      <c r="G40">
        <f t="shared" si="9"/>
        <v>6.1032863849765841E-2</v>
      </c>
      <c r="H40">
        <f t="shared" si="10"/>
        <v>2.8169014084507768E-2</v>
      </c>
      <c r="I40">
        <f t="shared" si="11"/>
        <v>1.4084507042254352E-2</v>
      </c>
      <c r="J40">
        <f t="shared" si="12"/>
        <v>0</v>
      </c>
      <c r="K40">
        <f t="shared" si="13"/>
        <v>1.8779342723005438E-2</v>
      </c>
      <c r="L40">
        <f t="shared" si="14"/>
        <v>3.5211267605634082E-2</v>
      </c>
      <c r="M40">
        <f t="shared" si="15"/>
        <v>7.0422535211268095E-2</v>
      </c>
      <c r="N40">
        <f t="shared" si="16"/>
        <v>9.6244131455399853E-2</v>
      </c>
      <c r="O40">
        <f t="shared" si="17"/>
        <v>0.14553990610328743</v>
      </c>
      <c r="P40">
        <f t="shared" si="18"/>
        <v>0.17370892018779427</v>
      </c>
      <c r="Q40">
        <f t="shared" si="19"/>
        <v>0.21361502347417952</v>
      </c>
      <c r="R40">
        <f t="shared" si="20"/>
        <v>0.24178403755868633</v>
      </c>
    </row>
    <row r="41" spans="1:18" x14ac:dyDescent="0.25">
      <c r="A41">
        <f t="shared" si="3"/>
        <v>3.2870122928915002</v>
      </c>
      <c r="B41">
        <f t="shared" si="4"/>
        <v>9.8610368786745095</v>
      </c>
      <c r="C41">
        <f t="shared" si="5"/>
        <v>1</v>
      </c>
      <c r="D41">
        <f t="shared" si="6"/>
        <v>0.42276422764227639</v>
      </c>
      <c r="E41">
        <f t="shared" si="7"/>
        <v>0.12601626016260148</v>
      </c>
      <c r="F41">
        <f t="shared" si="8"/>
        <v>6.5040650406504752E-2</v>
      </c>
      <c r="G41">
        <f t="shared" si="9"/>
        <v>3.2520325203252341E-2</v>
      </c>
      <c r="H41">
        <f t="shared" si="10"/>
        <v>0</v>
      </c>
      <c r="I41">
        <f t="shared" si="11"/>
        <v>1.6260162601626171E-2</v>
      </c>
      <c r="J41">
        <f t="shared" si="12"/>
        <v>1.6260162601626171E-2</v>
      </c>
      <c r="K41">
        <f t="shared" si="13"/>
        <v>2.0325203252032714E-2</v>
      </c>
      <c r="L41">
        <f t="shared" si="14"/>
        <v>2.8455284552845798E-2</v>
      </c>
      <c r="M41">
        <f t="shared" si="15"/>
        <v>6.0975609756098205E-2</v>
      </c>
      <c r="N41">
        <f t="shared" si="16"/>
        <v>7.7235772357724372E-2</v>
      </c>
      <c r="O41">
        <f t="shared" si="17"/>
        <v>0.10975609756097529</v>
      </c>
      <c r="P41">
        <f t="shared" si="18"/>
        <v>0.13821138211382109</v>
      </c>
      <c r="Q41">
        <f t="shared" si="19"/>
        <v>0.20731707317073231</v>
      </c>
      <c r="R41">
        <f t="shared" si="20"/>
        <v>0.29268292682926839</v>
      </c>
    </row>
    <row r="42" spans="1:18" x14ac:dyDescent="0.25">
      <c r="A42">
        <f>MIN(C6:R6)</f>
        <v>10.684785504929399</v>
      </c>
      <c r="B42">
        <f>MAX(C6:R6)</f>
        <v>20.623501199040799</v>
      </c>
      <c r="C42">
        <f>AVERAGE(C32:C41)</f>
        <v>1</v>
      </c>
      <c r="D42">
        <f t="shared" ref="D42:R42" si="21">AVERAGE(D32:D41)</f>
        <v>0.41634404581170559</v>
      </c>
      <c r="E42">
        <f t="shared" si="21"/>
        <v>0.18684454713387341</v>
      </c>
      <c r="F42">
        <f t="shared" si="21"/>
        <v>8.2704316142345566E-2</v>
      </c>
      <c r="G42">
        <f t="shared" si="21"/>
        <v>2.52060010048193E-2</v>
      </c>
      <c r="H42">
        <f t="shared" si="21"/>
        <v>2.4885074610203839E-2</v>
      </c>
      <c r="I42">
        <f t="shared" si="21"/>
        <v>3.0681970348912214E-2</v>
      </c>
      <c r="J42">
        <f t="shared" si="21"/>
        <v>4.6152685258358188E-2</v>
      </c>
      <c r="K42">
        <f t="shared" si="21"/>
        <v>7.222202328573965E-2</v>
      </c>
      <c r="L42">
        <f t="shared" si="21"/>
        <v>9.3971574206655945E-2</v>
      </c>
      <c r="M42">
        <f t="shared" si="21"/>
        <v>0.1258775682937073</v>
      </c>
      <c r="N42">
        <f t="shared" si="21"/>
        <v>0.16391723782578596</v>
      </c>
      <c r="O42">
        <f t="shared" si="21"/>
        <v>0.208601100913474</v>
      </c>
      <c r="P42">
        <f t="shared" si="21"/>
        <v>0.25132759234053903</v>
      </c>
      <c r="Q42">
        <f t="shared" si="21"/>
        <v>0.31334511140467325</v>
      </c>
      <c r="R42">
        <f t="shared" si="21"/>
        <v>0.41371258070130745</v>
      </c>
    </row>
  </sheetData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P16"/>
  <sheetViews>
    <sheetView workbookViewId="0">
      <selection activeCell="C34" sqref="C34"/>
    </sheetView>
  </sheetViews>
  <sheetFormatPr defaultRowHeight="15" x14ac:dyDescent="0.25"/>
  <cols>
    <col min="9" max="24" width="3.7109375" customWidth="1"/>
  </cols>
  <sheetData>
    <row r="2" spans="2:42" x14ac:dyDescent="0.25">
      <c r="B2" s="27">
        <v>7</v>
      </c>
      <c r="C2" s="27">
        <v>8</v>
      </c>
      <c r="D2" s="26"/>
      <c r="E2" s="27">
        <v>15</v>
      </c>
      <c r="F2" s="27">
        <v>16</v>
      </c>
      <c r="AA2">
        <v>0.625</v>
      </c>
      <c r="AB2">
        <v>0.32894736842105299</v>
      </c>
      <c r="AC2">
        <v>0.27631578947368401</v>
      </c>
      <c r="AD2">
        <v>0.28289473684210498</v>
      </c>
      <c r="AE2">
        <v>0.25</v>
      </c>
      <c r="AF2">
        <v>0.230263157894737</v>
      </c>
      <c r="AG2">
        <v>0.217105263157895</v>
      </c>
      <c r="AH2">
        <v>0.25</v>
      </c>
      <c r="AI2">
        <v>0.28289473684210498</v>
      </c>
      <c r="AJ2">
        <v>0.30921052631578999</v>
      </c>
      <c r="AK2">
        <v>0.30921052631578999</v>
      </c>
      <c r="AL2">
        <v>0.33552631578947401</v>
      </c>
      <c r="AM2">
        <v>0.36842105263157898</v>
      </c>
      <c r="AN2">
        <v>0.44078947368421101</v>
      </c>
      <c r="AO2">
        <v>0.44736842105263203</v>
      </c>
      <c r="AP2">
        <v>0.49342105263157898</v>
      </c>
    </row>
    <row r="3" spans="2:42" x14ac:dyDescent="0.25">
      <c r="B3" s="27">
        <v>5</v>
      </c>
      <c r="C3" s="27">
        <v>6</v>
      </c>
      <c r="D3" s="26"/>
      <c r="E3" s="27">
        <v>13</v>
      </c>
      <c r="F3" s="27">
        <v>14</v>
      </c>
      <c r="AA3">
        <v>1.1497273503712</v>
      </c>
      <c r="AB3">
        <v>0.243085211221339</v>
      </c>
      <c r="AC3">
        <v>0.111687799750345</v>
      </c>
      <c r="AD3">
        <v>0.118257670323895</v>
      </c>
      <c r="AE3">
        <v>5.91288351619473E-2</v>
      </c>
      <c r="AF3">
        <v>6.5698705735497007E-2</v>
      </c>
      <c r="AG3">
        <v>7.2268576309046706E-2</v>
      </c>
      <c r="AH3">
        <v>6.5698705735497007E-2</v>
      </c>
      <c r="AI3">
        <v>7.8838446882596405E-2</v>
      </c>
      <c r="AJ3">
        <v>8.5408317456146104E-2</v>
      </c>
      <c r="AK3">
        <v>9.8548058603245503E-2</v>
      </c>
      <c r="AL3">
        <v>0.111687799750345</v>
      </c>
      <c r="AM3">
        <v>0.118257670323895</v>
      </c>
      <c r="AN3">
        <v>0.144537152618093</v>
      </c>
      <c r="AO3">
        <v>0.17738650548584201</v>
      </c>
      <c r="AP3">
        <v>0.21023585835358999</v>
      </c>
    </row>
    <row r="4" spans="2:42" x14ac:dyDescent="0.25">
      <c r="B4" s="27">
        <v>3</v>
      </c>
      <c r="C4" s="27">
        <v>4</v>
      </c>
      <c r="D4" s="26"/>
      <c r="E4" s="27">
        <v>11</v>
      </c>
      <c r="F4" s="27">
        <v>12</v>
      </c>
      <c r="H4" t="s">
        <v>0</v>
      </c>
      <c r="I4" s="35">
        <v>5</v>
      </c>
      <c r="J4" s="28">
        <v>3</v>
      </c>
      <c r="K4" s="28">
        <v>8</v>
      </c>
      <c r="L4" s="28">
        <v>4</v>
      </c>
      <c r="M4" s="28">
        <v>10</v>
      </c>
      <c r="N4" s="28">
        <v>6</v>
      </c>
      <c r="O4" s="28">
        <v>13</v>
      </c>
      <c r="P4" s="28">
        <v>16</v>
      </c>
      <c r="Q4" s="31">
        <v>1</v>
      </c>
      <c r="R4" s="28">
        <v>9</v>
      </c>
      <c r="S4" s="34">
        <v>15</v>
      </c>
      <c r="T4" s="30">
        <v>12</v>
      </c>
      <c r="U4" s="28">
        <v>7</v>
      </c>
      <c r="V4" s="32">
        <v>2</v>
      </c>
      <c r="W4" s="29">
        <v>11</v>
      </c>
      <c r="X4" s="28">
        <v>14</v>
      </c>
      <c r="Z4" t="s">
        <v>0</v>
      </c>
      <c r="AA4">
        <f>AA2*10</f>
        <v>6.25</v>
      </c>
      <c r="AB4">
        <f t="shared" ref="AB4:AP4" si="0">AB2*10</f>
        <v>3.2894736842105301</v>
      </c>
      <c r="AC4">
        <f t="shared" si="0"/>
        <v>2.7631578947368403</v>
      </c>
      <c r="AD4">
        <f t="shared" si="0"/>
        <v>2.8289473684210495</v>
      </c>
      <c r="AE4">
        <f t="shared" si="0"/>
        <v>2.5</v>
      </c>
      <c r="AF4">
        <f t="shared" si="0"/>
        <v>2.3026315789473699</v>
      </c>
      <c r="AG4">
        <f t="shared" si="0"/>
        <v>2.17105263157895</v>
      </c>
      <c r="AH4">
        <f t="shared" si="0"/>
        <v>2.5</v>
      </c>
      <c r="AI4">
        <f t="shared" si="0"/>
        <v>2.8289473684210495</v>
      </c>
      <c r="AJ4">
        <f t="shared" si="0"/>
        <v>3.0921052631579</v>
      </c>
      <c r="AK4">
        <f t="shared" si="0"/>
        <v>3.0921052631579</v>
      </c>
      <c r="AL4">
        <f t="shared" si="0"/>
        <v>3.3552631578947398</v>
      </c>
      <c r="AM4">
        <f t="shared" si="0"/>
        <v>3.6842105263157898</v>
      </c>
      <c r="AN4">
        <f t="shared" si="0"/>
        <v>4.4078947368421098</v>
      </c>
      <c r="AO4">
        <f t="shared" si="0"/>
        <v>4.4736842105263204</v>
      </c>
      <c r="AP4">
        <f t="shared" si="0"/>
        <v>4.9342105263157894</v>
      </c>
    </row>
    <row r="5" spans="2:42" x14ac:dyDescent="0.25">
      <c r="B5" s="27">
        <v>1</v>
      </c>
      <c r="C5" s="27">
        <v>2</v>
      </c>
      <c r="D5" s="26"/>
      <c r="E5" s="27">
        <v>9</v>
      </c>
      <c r="F5" s="27">
        <v>10</v>
      </c>
      <c r="H5" t="s">
        <v>1</v>
      </c>
      <c r="I5" s="35">
        <v>5</v>
      </c>
      <c r="J5" s="28">
        <v>8</v>
      </c>
      <c r="K5" s="28">
        <v>16</v>
      </c>
      <c r="L5" s="28">
        <v>6</v>
      </c>
      <c r="M5" s="28">
        <v>7</v>
      </c>
      <c r="N5" s="28">
        <v>10</v>
      </c>
      <c r="O5" s="34">
        <v>15</v>
      </c>
      <c r="P5" s="28">
        <v>3</v>
      </c>
      <c r="Q5" s="29">
        <v>11</v>
      </c>
      <c r="R5" s="28">
        <v>9</v>
      </c>
      <c r="S5" s="31">
        <v>1</v>
      </c>
      <c r="T5" s="28">
        <v>13</v>
      </c>
      <c r="U5" s="30">
        <v>12</v>
      </c>
      <c r="V5" s="32">
        <v>2</v>
      </c>
      <c r="W5" s="28">
        <v>14</v>
      </c>
      <c r="X5" s="28">
        <v>4</v>
      </c>
      <c r="Z5" t="s">
        <v>1</v>
      </c>
      <c r="AA5">
        <f>AA3*10</f>
        <v>11.497273503712</v>
      </c>
      <c r="AB5">
        <f t="shared" ref="AB5:AP5" si="1">AB3*10</f>
        <v>2.4308521122133899</v>
      </c>
      <c r="AC5">
        <f t="shared" si="1"/>
        <v>1.11687799750345</v>
      </c>
      <c r="AD5">
        <f t="shared" si="1"/>
        <v>1.18257670323895</v>
      </c>
      <c r="AE5">
        <f t="shared" si="1"/>
        <v>0.59128835161947302</v>
      </c>
      <c r="AF5">
        <f t="shared" si="1"/>
        <v>0.65698705735497009</v>
      </c>
      <c r="AG5">
        <f t="shared" si="1"/>
        <v>0.72268576309046706</v>
      </c>
      <c r="AH5">
        <f t="shared" si="1"/>
        <v>0.65698705735497009</v>
      </c>
      <c r="AI5">
        <f t="shared" si="1"/>
        <v>0.78838446882596402</v>
      </c>
      <c r="AJ5">
        <f t="shared" si="1"/>
        <v>0.85408317456146099</v>
      </c>
      <c r="AK5">
        <f t="shared" si="1"/>
        <v>0.98548058603245503</v>
      </c>
      <c r="AL5">
        <f t="shared" si="1"/>
        <v>1.11687799750345</v>
      </c>
      <c r="AM5">
        <f t="shared" si="1"/>
        <v>1.18257670323895</v>
      </c>
      <c r="AN5">
        <f t="shared" si="1"/>
        <v>1.4453715261809299</v>
      </c>
      <c r="AO5">
        <f t="shared" si="1"/>
        <v>1.7738650548584201</v>
      </c>
      <c r="AP5">
        <f t="shared" si="1"/>
        <v>2.1023585835358998</v>
      </c>
    </row>
    <row r="6" spans="2:42" x14ac:dyDescent="0.25">
      <c r="B6" s="110" t="s">
        <v>48</v>
      </c>
      <c r="C6" s="110"/>
      <c r="E6" s="110" t="s">
        <v>49</v>
      </c>
      <c r="F6" s="110"/>
      <c r="H6" t="s">
        <v>2</v>
      </c>
      <c r="I6" s="28">
        <v>4</v>
      </c>
      <c r="J6" s="28">
        <v>9</v>
      </c>
      <c r="K6" s="28">
        <v>16</v>
      </c>
      <c r="L6" s="28">
        <v>14</v>
      </c>
      <c r="M6" s="28">
        <v>6</v>
      </c>
      <c r="N6" s="35">
        <v>5</v>
      </c>
      <c r="O6" s="28">
        <v>10</v>
      </c>
      <c r="P6" s="28">
        <v>3</v>
      </c>
      <c r="Q6" s="32">
        <v>2</v>
      </c>
      <c r="R6" s="29">
        <v>11</v>
      </c>
      <c r="S6" s="28">
        <v>8</v>
      </c>
      <c r="T6" s="30">
        <v>12</v>
      </c>
      <c r="U6" s="28">
        <v>7</v>
      </c>
      <c r="V6" s="28">
        <v>13</v>
      </c>
      <c r="W6" s="31">
        <v>1</v>
      </c>
      <c r="X6" s="34">
        <v>15</v>
      </c>
      <c r="Z6" t="s">
        <v>3</v>
      </c>
      <c r="AA6">
        <v>12.285319470948201</v>
      </c>
      <c r="AB6">
        <v>9.4229124169243903</v>
      </c>
      <c r="AC6">
        <v>8.1529249193919906</v>
      </c>
      <c r="AD6">
        <v>7.7383694150161197</v>
      </c>
      <c r="AE6">
        <v>7.0145423438836598</v>
      </c>
      <c r="AF6">
        <v>6.7315917615318801</v>
      </c>
      <c r="AG6">
        <v>6.7908139764427196</v>
      </c>
      <c r="AH6">
        <v>6.9026781601631901</v>
      </c>
      <c r="AI6">
        <v>7.2974929262354404</v>
      </c>
      <c r="AJ6">
        <v>7.4949003092715696</v>
      </c>
      <c r="AK6">
        <v>7.5870237546884303</v>
      </c>
      <c r="AL6">
        <v>7.7910113838257598</v>
      </c>
      <c r="AM6">
        <v>7.8962953214450202</v>
      </c>
      <c r="AN6">
        <v>8.04106073567152</v>
      </c>
      <c r="AO6">
        <v>8.2318878726064408</v>
      </c>
      <c r="AP6">
        <v>8.6596038691847106</v>
      </c>
    </row>
    <row r="7" spans="2:42" x14ac:dyDescent="0.25">
      <c r="H7" t="s">
        <v>3</v>
      </c>
      <c r="I7" s="28">
        <v>4</v>
      </c>
      <c r="J7" s="28">
        <v>14</v>
      </c>
      <c r="K7" s="28">
        <v>8</v>
      </c>
      <c r="L7" s="28">
        <v>3</v>
      </c>
      <c r="M7" s="35">
        <v>5</v>
      </c>
      <c r="N7" s="28">
        <v>13</v>
      </c>
      <c r="O7" s="28">
        <v>10</v>
      </c>
      <c r="P7" s="31">
        <v>1</v>
      </c>
      <c r="Q7" s="28">
        <v>15</v>
      </c>
      <c r="R7" s="32">
        <v>2</v>
      </c>
      <c r="S7" s="28">
        <v>9</v>
      </c>
      <c r="T7" s="28">
        <v>7</v>
      </c>
      <c r="U7" s="30">
        <v>12</v>
      </c>
      <c r="V7" s="28">
        <v>6</v>
      </c>
      <c r="W7" s="29">
        <v>11</v>
      </c>
      <c r="X7" s="28">
        <v>16</v>
      </c>
      <c r="Z7" t="s">
        <v>2</v>
      </c>
      <c r="AA7">
        <v>21.801789944722302</v>
      </c>
      <c r="AB7">
        <v>17.7415109239274</v>
      </c>
      <c r="AC7">
        <v>16.004211634640701</v>
      </c>
      <c r="AD7">
        <v>14.622269018162701</v>
      </c>
      <c r="AE7">
        <v>14.5827849434062</v>
      </c>
      <c r="AF7">
        <v>14.4248486443801</v>
      </c>
      <c r="AG7">
        <v>14.2734930244801</v>
      </c>
      <c r="AH7">
        <v>14.536720189523599</v>
      </c>
      <c r="AI7">
        <v>14.5498815477757</v>
      </c>
      <c r="AJ7">
        <v>14.7604632798105</v>
      </c>
      <c r="AK7">
        <v>14.9578836535931</v>
      </c>
      <c r="AL7">
        <v>15.1158199526191</v>
      </c>
      <c r="AM7">
        <v>15.359305080284299</v>
      </c>
      <c r="AN7">
        <v>15.550144774940801</v>
      </c>
      <c r="AO7">
        <v>15.708081073966801</v>
      </c>
      <c r="AP7">
        <v>15.9384048433798</v>
      </c>
    </row>
    <row r="8" spans="2:42" x14ac:dyDescent="0.25">
      <c r="H8" t="s">
        <v>46</v>
      </c>
      <c r="I8" s="28">
        <v>2</v>
      </c>
      <c r="J8" s="28">
        <v>9</v>
      </c>
      <c r="K8" s="28">
        <v>13</v>
      </c>
      <c r="L8" s="28">
        <v>10</v>
      </c>
      <c r="M8" s="35">
        <v>5</v>
      </c>
      <c r="N8" s="28">
        <v>7</v>
      </c>
      <c r="O8" s="28">
        <v>6</v>
      </c>
      <c r="P8" s="30">
        <v>12</v>
      </c>
      <c r="Q8" s="34">
        <v>15</v>
      </c>
      <c r="R8" s="28">
        <v>4</v>
      </c>
      <c r="S8" s="29">
        <v>11</v>
      </c>
      <c r="T8" s="28">
        <v>3</v>
      </c>
      <c r="U8" s="31">
        <v>1</v>
      </c>
      <c r="V8" s="28">
        <v>16</v>
      </c>
      <c r="W8" s="28">
        <v>14</v>
      </c>
      <c r="X8" s="28">
        <v>8</v>
      </c>
      <c r="Z8" t="s">
        <v>46</v>
      </c>
      <c r="AA8">
        <v>13.7496649691772</v>
      </c>
      <c r="AB8">
        <v>11.5250603055481</v>
      </c>
      <c r="AC8">
        <v>9.0324309836504995</v>
      </c>
      <c r="AD8">
        <v>8.1479496113642504</v>
      </c>
      <c r="AE8">
        <v>8.6303939962476601</v>
      </c>
      <c r="AF8">
        <v>8.7376038595550796</v>
      </c>
      <c r="AG8">
        <v>9.0860359153042101</v>
      </c>
      <c r="AH8">
        <v>9.4612704368801896</v>
      </c>
      <c r="AI8">
        <v>9.5952827660144706</v>
      </c>
      <c r="AJ8">
        <v>9.4076655052264808</v>
      </c>
      <c r="AK8">
        <v>9.1664433127847804</v>
      </c>
      <c r="AL8">
        <v>9.3272581077459105</v>
      </c>
      <c r="AM8">
        <v>9.4344679710533406</v>
      </c>
      <c r="AN8">
        <v>9.5952827660144706</v>
      </c>
      <c r="AO8">
        <v>10.426159206647</v>
      </c>
      <c r="AP8">
        <v>11.5786652372018</v>
      </c>
    </row>
    <row r="9" spans="2:42" x14ac:dyDescent="0.25">
      <c r="H9" t="s">
        <v>63</v>
      </c>
      <c r="I9" s="28">
        <v>1</v>
      </c>
      <c r="J9" s="28">
        <v>15</v>
      </c>
      <c r="K9" s="28">
        <v>12</v>
      </c>
      <c r="L9" s="28">
        <v>10</v>
      </c>
      <c r="M9" s="28">
        <v>7</v>
      </c>
      <c r="N9" s="28">
        <v>16</v>
      </c>
      <c r="O9" s="28">
        <v>14</v>
      </c>
      <c r="P9" s="28">
        <v>9</v>
      </c>
      <c r="Q9" s="28">
        <v>2</v>
      </c>
      <c r="R9" s="28">
        <v>4</v>
      </c>
      <c r="S9" s="28">
        <v>8</v>
      </c>
      <c r="T9" s="28">
        <v>13</v>
      </c>
      <c r="U9" s="28">
        <v>5</v>
      </c>
      <c r="V9" s="28">
        <v>6</v>
      </c>
      <c r="W9" s="28">
        <v>11</v>
      </c>
      <c r="X9" s="28">
        <v>3</v>
      </c>
      <c r="Z9" t="s">
        <v>63</v>
      </c>
      <c r="AA9">
        <v>20.623501199040799</v>
      </c>
      <c r="AB9">
        <v>15.6674660271783</v>
      </c>
      <c r="AC9">
        <v>12.2035704769518</v>
      </c>
      <c r="AD9">
        <v>11.404209965361</v>
      </c>
      <c r="AE9">
        <v>10.871302957633899</v>
      </c>
      <c r="AF9">
        <v>10.8180122568612</v>
      </c>
      <c r="AG9">
        <v>10.951239008792999</v>
      </c>
      <c r="AH9">
        <v>11.244337863042899</v>
      </c>
      <c r="AI9">
        <v>11.404209965361</v>
      </c>
      <c r="AJ9">
        <v>11.6706634692246</v>
      </c>
      <c r="AK9">
        <v>11.8305355715428</v>
      </c>
      <c r="AL9">
        <v>11.8305355715428</v>
      </c>
      <c r="AM9">
        <v>12.336797228883601</v>
      </c>
      <c r="AN9">
        <v>12.789768185451599</v>
      </c>
      <c r="AO9">
        <v>13.1361577404743</v>
      </c>
      <c r="AP9">
        <v>13.589128697042399</v>
      </c>
    </row>
    <row r="10" spans="2:42" x14ac:dyDescent="0.25">
      <c r="H10" t="s">
        <v>65</v>
      </c>
      <c r="I10" s="28">
        <v>6</v>
      </c>
      <c r="J10" s="28">
        <v>11</v>
      </c>
      <c r="K10" s="28">
        <v>2</v>
      </c>
      <c r="L10" s="28">
        <v>4</v>
      </c>
      <c r="M10" s="28">
        <v>9</v>
      </c>
      <c r="N10" s="28">
        <v>16</v>
      </c>
      <c r="O10" s="28">
        <v>7</v>
      </c>
      <c r="P10" s="28">
        <v>10</v>
      </c>
      <c r="Q10" s="28">
        <v>3</v>
      </c>
      <c r="R10" s="28">
        <v>14</v>
      </c>
      <c r="S10" s="28">
        <v>1</v>
      </c>
      <c r="T10" s="28">
        <v>12</v>
      </c>
      <c r="U10" s="28">
        <v>15</v>
      </c>
      <c r="V10" s="28">
        <v>8</v>
      </c>
      <c r="W10" s="28">
        <v>5</v>
      </c>
      <c r="X10" s="28">
        <v>13</v>
      </c>
      <c r="Z10" t="s">
        <v>65</v>
      </c>
      <c r="AA10">
        <v>23.644135720010699</v>
      </c>
      <c r="AB10">
        <v>17.7397809243922</v>
      </c>
      <c r="AC10">
        <v>17.953513224686098</v>
      </c>
      <c r="AD10">
        <v>17.926796687149299</v>
      </c>
      <c r="AE10">
        <v>16.323804434945199</v>
      </c>
      <c r="AF10">
        <v>15.228426395939101</v>
      </c>
      <c r="AG10">
        <v>15.335292546086</v>
      </c>
      <c r="AH10">
        <v>15.575741383916601</v>
      </c>
      <c r="AI10">
        <v>16.0566390595779</v>
      </c>
      <c r="AJ10">
        <v>16.377237510018698</v>
      </c>
      <c r="AK10">
        <v>16.777985573069699</v>
      </c>
      <c r="AL10">
        <v>17.258883248730999</v>
      </c>
      <c r="AM10">
        <v>18.006946299759601</v>
      </c>
      <c r="AN10">
        <v>19.022174726155502</v>
      </c>
      <c r="AO10">
        <v>20.144269302698401</v>
      </c>
      <c r="AP10">
        <v>21.3732300293882</v>
      </c>
    </row>
    <row r="11" spans="2:42" x14ac:dyDescent="0.25">
      <c r="H11" t="s">
        <v>64</v>
      </c>
      <c r="I11" s="28">
        <v>4</v>
      </c>
      <c r="J11" s="28">
        <v>14</v>
      </c>
      <c r="K11" s="28">
        <v>8</v>
      </c>
      <c r="L11" s="28">
        <v>3</v>
      </c>
      <c r="M11" s="28">
        <v>7</v>
      </c>
      <c r="N11" s="28">
        <v>10</v>
      </c>
      <c r="O11" s="28">
        <v>12</v>
      </c>
      <c r="P11" s="28">
        <v>16</v>
      </c>
      <c r="Q11" s="28">
        <v>9</v>
      </c>
      <c r="R11" s="28">
        <v>2</v>
      </c>
      <c r="S11" s="28">
        <v>1</v>
      </c>
      <c r="T11" s="28">
        <v>11</v>
      </c>
      <c r="U11" s="28">
        <v>15</v>
      </c>
      <c r="V11" s="28">
        <v>13</v>
      </c>
      <c r="W11" s="28">
        <v>6</v>
      </c>
      <c r="X11" s="28">
        <v>5</v>
      </c>
      <c r="Z11" t="s">
        <v>64</v>
      </c>
      <c r="AA11">
        <v>50.749063670411999</v>
      </c>
      <c r="AB11">
        <v>45.987158908507197</v>
      </c>
      <c r="AC11">
        <v>42.589620117709998</v>
      </c>
      <c r="AD11">
        <v>41.412520064205502</v>
      </c>
      <c r="AE11">
        <v>39.7806313536651</v>
      </c>
      <c r="AF11">
        <v>39.406099518459101</v>
      </c>
      <c r="AG11">
        <v>38.6302835741038</v>
      </c>
      <c r="AH11">
        <v>38.362760834670901</v>
      </c>
      <c r="AI11">
        <v>37.560192616372397</v>
      </c>
      <c r="AJ11">
        <v>37.132156233279801</v>
      </c>
      <c r="AK11">
        <v>37.399678972712699</v>
      </c>
      <c r="AL11">
        <v>37.613697164259001</v>
      </c>
      <c r="AM11">
        <v>37.934724451578397</v>
      </c>
      <c r="AN11">
        <v>37.934724451578397</v>
      </c>
      <c r="AO11">
        <v>38.389513108614203</v>
      </c>
      <c r="AP11">
        <v>39.165329052969497</v>
      </c>
    </row>
    <row r="12" spans="2:42" x14ac:dyDescent="0.25">
      <c r="H12" t="s">
        <v>66</v>
      </c>
      <c r="I12" s="28">
        <v>8</v>
      </c>
      <c r="J12" s="28">
        <v>2</v>
      </c>
      <c r="K12" s="28">
        <v>5</v>
      </c>
      <c r="L12" s="28">
        <v>9</v>
      </c>
      <c r="M12" s="28">
        <v>1</v>
      </c>
      <c r="N12" s="28">
        <v>12</v>
      </c>
      <c r="O12" s="28">
        <v>6</v>
      </c>
      <c r="P12" s="28">
        <v>4</v>
      </c>
      <c r="Q12" s="28">
        <v>13</v>
      </c>
      <c r="R12" s="28">
        <v>7</v>
      </c>
      <c r="S12" s="28">
        <v>3</v>
      </c>
      <c r="T12" s="28">
        <v>14</v>
      </c>
      <c r="U12" s="28">
        <v>11</v>
      </c>
      <c r="V12" s="28">
        <v>15</v>
      </c>
      <c r="W12" s="28">
        <v>10</v>
      </c>
      <c r="X12" s="28">
        <v>16</v>
      </c>
      <c r="Z12" t="s">
        <v>66</v>
      </c>
      <c r="AA12">
        <v>26.968398500267799</v>
      </c>
      <c r="AB12">
        <v>24.397429030530301</v>
      </c>
      <c r="AC12">
        <v>24.531333690412399</v>
      </c>
      <c r="AD12">
        <v>23.968934118907299</v>
      </c>
      <c r="AE12">
        <v>22.549544724156402</v>
      </c>
      <c r="AF12">
        <v>21.906802356722</v>
      </c>
      <c r="AG12">
        <v>21.0765934654526</v>
      </c>
      <c r="AH12">
        <v>21.049812533476199</v>
      </c>
      <c r="AI12">
        <v>21.5854311730048</v>
      </c>
      <c r="AJ12">
        <v>22.1746116764863</v>
      </c>
      <c r="AK12">
        <v>22.228173540439201</v>
      </c>
      <c r="AL12">
        <v>22.4156400642742</v>
      </c>
      <c r="AM12">
        <v>22.870915907873599</v>
      </c>
      <c r="AN12">
        <v>22.844134975897202</v>
      </c>
      <c r="AO12">
        <v>22.710230316015</v>
      </c>
      <c r="AP12">
        <v>23.701124799142999</v>
      </c>
    </row>
    <row r="13" spans="2:42" x14ac:dyDescent="0.25">
      <c r="H13" t="s">
        <v>67</v>
      </c>
      <c r="I13" s="28">
        <v>4</v>
      </c>
      <c r="J13" s="28">
        <v>15</v>
      </c>
      <c r="K13" s="28">
        <v>11</v>
      </c>
      <c r="L13" s="28">
        <v>2</v>
      </c>
      <c r="M13" s="28">
        <v>16</v>
      </c>
      <c r="N13" s="28">
        <v>9</v>
      </c>
      <c r="O13" s="28">
        <v>13</v>
      </c>
      <c r="P13" s="28">
        <v>6</v>
      </c>
      <c r="Q13" s="28">
        <v>1</v>
      </c>
      <c r="R13" s="28">
        <v>14</v>
      </c>
      <c r="S13" s="28">
        <v>10</v>
      </c>
      <c r="T13" s="28">
        <v>5</v>
      </c>
      <c r="U13" s="28">
        <v>12</v>
      </c>
      <c r="V13" s="28">
        <v>3</v>
      </c>
      <c r="W13" s="28">
        <v>7</v>
      </c>
      <c r="X13" s="28">
        <v>8</v>
      </c>
      <c r="Z13" t="s">
        <v>67</v>
      </c>
      <c r="AA13">
        <v>17.926796687149299</v>
      </c>
      <c r="AB13">
        <v>12.2896072668982</v>
      </c>
      <c r="AC13">
        <v>9.4576542880042709</v>
      </c>
      <c r="AD13">
        <v>8.4157093240715994</v>
      </c>
      <c r="AE13">
        <v>8.0951108736307802</v>
      </c>
      <c r="AF13">
        <v>7.6676462730430099</v>
      </c>
      <c r="AG13">
        <v>6.8394336094042201</v>
      </c>
      <c r="AH13">
        <v>6.7325674592572797</v>
      </c>
      <c r="AI13">
        <v>6.7592839967940197</v>
      </c>
      <c r="AJ13">
        <v>6.9462997595511604</v>
      </c>
      <c r="AK13">
        <v>7.3470478226021898</v>
      </c>
      <c r="AL13">
        <v>7.6409297355062797</v>
      </c>
      <c r="AM13">
        <v>8.2019770237777205</v>
      </c>
      <c r="AN13">
        <v>8.5760085492920108</v>
      </c>
      <c r="AO13">
        <v>9.0034731498797793</v>
      </c>
      <c r="AP13">
        <v>9.2973550627838595</v>
      </c>
    </row>
    <row r="14" spans="2:42" x14ac:dyDescent="0.25">
      <c r="H14" t="s">
        <v>68</v>
      </c>
      <c r="I14" s="28">
        <v>2</v>
      </c>
      <c r="J14" s="28">
        <v>6</v>
      </c>
      <c r="K14" s="28">
        <v>11</v>
      </c>
      <c r="L14" s="28">
        <v>3</v>
      </c>
      <c r="M14" s="28">
        <v>15</v>
      </c>
      <c r="N14" s="28">
        <v>4</v>
      </c>
      <c r="O14" s="28">
        <v>1</v>
      </c>
      <c r="P14" s="28">
        <v>10</v>
      </c>
      <c r="Q14" s="28">
        <v>9</v>
      </c>
      <c r="R14" s="28">
        <v>16</v>
      </c>
      <c r="S14" s="28">
        <v>8</v>
      </c>
      <c r="T14" s="28">
        <v>13</v>
      </c>
      <c r="U14" s="28">
        <v>7</v>
      </c>
      <c r="V14" s="28">
        <v>14</v>
      </c>
      <c r="W14" s="28">
        <v>12</v>
      </c>
      <c r="X14" s="28">
        <v>5</v>
      </c>
      <c r="Z14" t="s">
        <v>68</v>
      </c>
      <c r="AA14">
        <v>9.8610368786745095</v>
      </c>
      <c r="AB14">
        <v>6.06627471940139</v>
      </c>
      <c r="AC14">
        <v>4.1154462854088703</v>
      </c>
      <c r="AD14">
        <v>3.8214858364511</v>
      </c>
      <c r="AE14">
        <v>3.6076964190272598</v>
      </c>
      <c r="AF14">
        <v>3.3404596472474601</v>
      </c>
      <c r="AG14">
        <v>3.47407803313736</v>
      </c>
      <c r="AH14">
        <v>3.4206306787814</v>
      </c>
      <c r="AI14">
        <v>3.47407803313736</v>
      </c>
      <c r="AJ14">
        <v>3.6878674505612001</v>
      </c>
      <c r="AK14">
        <v>3.76803848209514</v>
      </c>
      <c r="AL14">
        <v>3.9283805451630101</v>
      </c>
      <c r="AM14">
        <v>4.0085515766969504</v>
      </c>
      <c r="AN14">
        <v>4.1956173169428101</v>
      </c>
      <c r="AO14">
        <v>4.6499198289684696</v>
      </c>
      <c r="AP14">
        <v>5.2111170497060399</v>
      </c>
    </row>
    <row r="15" spans="2:42" x14ac:dyDescent="0.25">
      <c r="Z15" t="s">
        <v>4</v>
      </c>
      <c r="AA15">
        <f>AVERAGE(AA4:AA14)</f>
        <v>19.577907322192257</v>
      </c>
      <c r="AB15">
        <f t="shared" ref="AB15:AN15" si="2">AVERAGE(AB4:AB14)</f>
        <v>15.141593301793762</v>
      </c>
      <c r="AC15">
        <f t="shared" si="2"/>
        <v>13.447340137554267</v>
      </c>
      <c r="AD15">
        <f t="shared" si="2"/>
        <v>12.860888010213534</v>
      </c>
      <c r="AE15">
        <f t="shared" si="2"/>
        <v>12.231554581655967</v>
      </c>
      <c r="AF15">
        <f t="shared" si="2"/>
        <v>11.929191759094662</v>
      </c>
      <c r="AG15">
        <f t="shared" si="2"/>
        <v>11.759181958897583</v>
      </c>
      <c r="AH15">
        <f t="shared" si="2"/>
        <v>11.858500599733384</v>
      </c>
      <c r="AI15">
        <f t="shared" si="2"/>
        <v>11.990893083774552</v>
      </c>
      <c r="AJ15">
        <f t="shared" si="2"/>
        <v>12.145277602831788</v>
      </c>
      <c r="AK15">
        <f t="shared" si="2"/>
        <v>12.285490593883488</v>
      </c>
      <c r="AL15">
        <f t="shared" si="2"/>
        <v>12.490390629915021</v>
      </c>
      <c r="AM15">
        <f t="shared" si="2"/>
        <v>12.810615280991572</v>
      </c>
      <c r="AN15">
        <f t="shared" si="2"/>
        <v>13.127471158633396</v>
      </c>
      <c r="AO15">
        <f>AVERAGE(AO4:AO14)</f>
        <v>13.513385533205014</v>
      </c>
      <c r="AP15">
        <f>AVERAGE(AP4:AP14)</f>
        <v>14.140957068240999</v>
      </c>
    </row>
    <row r="16" spans="2:42" x14ac:dyDescent="0.25">
      <c r="I16" s="31">
        <v>1</v>
      </c>
      <c r="J16" s="32">
        <v>2</v>
      </c>
      <c r="K16" s="33">
        <v>3</v>
      </c>
      <c r="L16" s="33">
        <v>4</v>
      </c>
      <c r="M16" s="33">
        <v>5</v>
      </c>
      <c r="N16" s="33">
        <v>6</v>
      </c>
      <c r="O16" s="33">
        <v>7</v>
      </c>
      <c r="P16" s="33">
        <v>8</v>
      </c>
      <c r="Q16" s="33">
        <v>9</v>
      </c>
      <c r="R16" s="33">
        <v>10</v>
      </c>
      <c r="S16" s="29">
        <v>11</v>
      </c>
      <c r="T16" s="30">
        <v>12</v>
      </c>
      <c r="U16" s="33">
        <v>13</v>
      </c>
      <c r="V16" s="33">
        <v>14</v>
      </c>
      <c r="W16" s="34">
        <v>15</v>
      </c>
      <c r="X16" s="33">
        <v>16</v>
      </c>
    </row>
  </sheetData>
  <mergeCells count="2">
    <mergeCell ref="B6:C6"/>
    <mergeCell ref="E6:F6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76"/>
  <sheetViews>
    <sheetView zoomScaleNormal="100" workbookViewId="0">
      <selection activeCell="P80" sqref="P80"/>
    </sheetView>
  </sheetViews>
  <sheetFormatPr defaultRowHeight="15" x14ac:dyDescent="0.25"/>
  <cols>
    <col min="3" max="3" width="12.7109375" bestFit="1" customWidth="1"/>
  </cols>
  <sheetData>
    <row r="1" spans="1:18" x14ac:dyDescent="0.25">
      <c r="A1" t="s">
        <v>71</v>
      </c>
      <c r="B1" t="s">
        <v>69</v>
      </c>
      <c r="C1">
        <v>1</v>
      </c>
      <c r="D1">
        <v>0.62940936688613103</v>
      </c>
      <c r="E1">
        <v>0.43839509656056702</v>
      </c>
      <c r="F1">
        <v>0.35082690137087802</v>
      </c>
      <c r="G1">
        <v>0.30515073848859298</v>
      </c>
      <c r="H1">
        <v>0.15010507606732201</v>
      </c>
      <c r="I1">
        <v>0.173069196364635</v>
      </c>
      <c r="J1">
        <v>5.8297460986481697E-2</v>
      </c>
      <c r="K1">
        <v>5.5356904364290901E-2</v>
      </c>
      <c r="L1">
        <v>6.5825387598066096E-2</v>
      </c>
      <c r="M1">
        <v>4.0464556294125903E-2</v>
      </c>
      <c r="N1">
        <v>3.0770557286341298E-2</v>
      </c>
      <c r="O1">
        <v>4.2895163324873899E-2</v>
      </c>
      <c r="P1">
        <v>2.1995721002272799E-2</v>
      </c>
      <c r="Q1">
        <v>0</v>
      </c>
      <c r="R1">
        <v>9.43770665334746E-3</v>
      </c>
    </row>
    <row r="2" spans="1:18" x14ac:dyDescent="0.25">
      <c r="B2" t="s">
        <v>2</v>
      </c>
      <c r="C2">
        <v>1</v>
      </c>
      <c r="D2">
        <v>0.60200804551481801</v>
      </c>
      <c r="E2">
        <v>0.31566055909592</v>
      </c>
      <c r="F2">
        <v>0.19738406507996001</v>
      </c>
      <c r="G2">
        <v>0.15930152927923</v>
      </c>
      <c r="H2">
        <v>0.14198769051143301</v>
      </c>
      <c r="I2">
        <v>0.109939334902801</v>
      </c>
      <c r="J2">
        <v>0.105863106697312</v>
      </c>
      <c r="K2">
        <v>6.9132152668065106E-2</v>
      </c>
      <c r="L2">
        <v>7.4357933522083197E-2</v>
      </c>
      <c r="M2">
        <v>7.2472601712684395E-2</v>
      </c>
      <c r="N2">
        <v>5.7945249239062302E-2</v>
      </c>
      <c r="O2">
        <v>4.6654024960008998E-2</v>
      </c>
      <c r="P2">
        <v>3.2728479181920199E-2</v>
      </c>
      <c r="Q2">
        <v>5.0564029662832901E-3</v>
      </c>
      <c r="R2">
        <v>0</v>
      </c>
    </row>
    <row r="3" spans="1:18" x14ac:dyDescent="0.25">
      <c r="B3" t="s">
        <v>3</v>
      </c>
      <c r="C3">
        <v>1</v>
      </c>
      <c r="D3">
        <v>0.451683471561313</v>
      </c>
      <c r="E3">
        <v>0.26436907998755499</v>
      </c>
      <c r="F3">
        <v>0.159083471613925</v>
      </c>
      <c r="G3">
        <v>0.11302892780144499</v>
      </c>
      <c r="H3">
        <v>9.7426483308147405E-2</v>
      </c>
      <c r="I3">
        <v>3.1331232588690999E-2</v>
      </c>
      <c r="J3">
        <v>9.0839767556349801E-2</v>
      </c>
      <c r="K3">
        <v>4.3186498342951601E-2</v>
      </c>
      <c r="L3">
        <v>7.2764175528477595E-2</v>
      </c>
      <c r="M3">
        <v>4.9307143861656799E-2</v>
      </c>
      <c r="N3">
        <v>4.3097809336982401E-2</v>
      </c>
      <c r="O3">
        <v>1.8403381948486699E-2</v>
      </c>
      <c r="P3">
        <v>2.1316154156021099E-2</v>
      </c>
      <c r="Q3">
        <v>7.8862810813800192E-3</v>
      </c>
      <c r="R3">
        <v>0</v>
      </c>
    </row>
    <row r="4" spans="1:18" x14ac:dyDescent="0.25">
      <c r="B4" t="s">
        <v>46</v>
      </c>
      <c r="C4">
        <v>1</v>
      </c>
      <c r="D4">
        <v>0.49824349024754</v>
      </c>
      <c r="E4">
        <v>0.35901729201886601</v>
      </c>
      <c r="F4">
        <v>0.25143812341446897</v>
      </c>
      <c r="G4">
        <v>0.103618846522522</v>
      </c>
      <c r="H4">
        <v>9.3646735941260398E-2</v>
      </c>
      <c r="I4">
        <v>5.1684406094882097E-2</v>
      </c>
      <c r="J4">
        <v>4.4698367506490803E-2</v>
      </c>
      <c r="K4">
        <v>4.0682726398079599E-2</v>
      </c>
      <c r="L4">
        <v>1.6960309600494401E-2</v>
      </c>
      <c r="M4">
        <v>2.5903408902100002E-2</v>
      </c>
      <c r="N4">
        <v>1.2173864834987599E-2</v>
      </c>
      <c r="O4">
        <v>0</v>
      </c>
      <c r="P4">
        <v>9.3948513854808496E-3</v>
      </c>
      <c r="Q4">
        <v>1.8340939424614601E-2</v>
      </c>
      <c r="R4">
        <v>1.8043519919771399E-2</v>
      </c>
    </row>
    <row r="5" spans="1:18" x14ac:dyDescent="0.25">
      <c r="B5" t="s">
        <v>63</v>
      </c>
      <c r="C5">
        <v>1</v>
      </c>
      <c r="D5">
        <v>0.32777335089480802</v>
      </c>
      <c r="E5">
        <v>0.24897263082454299</v>
      </c>
      <c r="F5">
        <v>0.11631397292725</v>
      </c>
      <c r="G5">
        <v>0.10694194610843601</v>
      </c>
      <c r="H5">
        <v>5.7562032845804301E-2</v>
      </c>
      <c r="I5">
        <v>2.8586899847946001E-2</v>
      </c>
      <c r="J5">
        <v>2.61990778713256E-2</v>
      </c>
      <c r="K5">
        <v>1.2137490448806999E-2</v>
      </c>
      <c r="L5">
        <v>2.3678475042517001E-2</v>
      </c>
      <c r="M5">
        <v>1.4100024168417701E-2</v>
      </c>
      <c r="N5">
        <v>1.3310320514915E-2</v>
      </c>
      <c r="O5">
        <v>1.65592144073206E-2</v>
      </c>
      <c r="P5">
        <v>3.6867918892622299E-3</v>
      </c>
      <c r="Q5">
        <v>0</v>
      </c>
      <c r="R5">
        <v>6.9114534390446996E-3</v>
      </c>
    </row>
    <row r="6" spans="1:18" x14ac:dyDescent="0.25">
      <c r="B6" t="s">
        <v>65</v>
      </c>
      <c r="C6">
        <v>1</v>
      </c>
      <c r="D6">
        <v>0.39572928868229301</v>
      </c>
      <c r="E6">
        <v>0.325882013188796</v>
      </c>
      <c r="F6">
        <v>0.244396487589254</v>
      </c>
      <c r="G6">
        <v>0.14825249094401999</v>
      </c>
      <c r="H6">
        <v>0.13897146965937801</v>
      </c>
      <c r="I6">
        <v>0.122716259218486</v>
      </c>
      <c r="J6">
        <v>0.13277428275401801</v>
      </c>
      <c r="K6">
        <v>0.118195863659495</v>
      </c>
      <c r="L6">
        <v>0.108428334885789</v>
      </c>
      <c r="M6">
        <v>8.4204187633224806E-2</v>
      </c>
      <c r="N6">
        <v>5.8633485894015902E-2</v>
      </c>
      <c r="O6">
        <v>5.1188151775320503E-2</v>
      </c>
      <c r="P6">
        <v>1.19602159464478E-2</v>
      </c>
      <c r="Q6">
        <v>3.6866478099662901E-3</v>
      </c>
      <c r="R6">
        <v>0</v>
      </c>
    </row>
    <row r="7" spans="1:18" x14ac:dyDescent="0.25">
      <c r="B7" t="s">
        <v>64</v>
      </c>
      <c r="C7">
        <v>1</v>
      </c>
      <c r="D7">
        <v>0.46622410713953899</v>
      </c>
      <c r="E7">
        <v>0.275048436044731</v>
      </c>
      <c r="F7">
        <v>0.214960532060987</v>
      </c>
      <c r="G7">
        <v>9.2807924773276498E-2</v>
      </c>
      <c r="H7">
        <v>4.8412128288861503E-2</v>
      </c>
      <c r="I7">
        <v>2.57666988806033E-2</v>
      </c>
      <c r="J7">
        <v>2.4634210547476498E-2</v>
      </c>
      <c r="K7">
        <v>6.2283206037983298E-2</v>
      </c>
      <c r="L7">
        <v>5.0141928005812903E-3</v>
      </c>
      <c r="M7">
        <v>7.5514588006938901E-3</v>
      </c>
      <c r="N7">
        <v>1.2437032415100699E-2</v>
      </c>
      <c r="O7">
        <v>1.2988701947698401E-2</v>
      </c>
      <c r="P7">
        <v>9.0532654831863395E-3</v>
      </c>
      <c r="Q7">
        <v>5.7722972668252199E-3</v>
      </c>
      <c r="R7">
        <v>0</v>
      </c>
    </row>
    <row r="8" spans="1:18" x14ac:dyDescent="0.25">
      <c r="B8" t="s">
        <v>66</v>
      </c>
      <c r="C8">
        <v>1</v>
      </c>
      <c r="D8">
        <v>0.400175255427768</v>
      </c>
      <c r="E8">
        <v>0.23236913473535101</v>
      </c>
      <c r="F8">
        <v>0.16138163987298901</v>
      </c>
      <c r="G8">
        <v>8.0549501694964401E-2</v>
      </c>
      <c r="H8">
        <v>7.2150879604216303E-2</v>
      </c>
      <c r="I8">
        <v>7.5267198773034102E-2</v>
      </c>
      <c r="J8">
        <v>8.2889867584281504E-2</v>
      </c>
      <c r="K8">
        <v>1.5434454883421E-2</v>
      </c>
      <c r="L8">
        <v>3.7872622144419103E-2</v>
      </c>
      <c r="M8">
        <v>3.8896634703231597E-2</v>
      </c>
      <c r="N8">
        <v>3.4969268993137202E-2</v>
      </c>
      <c r="O8">
        <v>1.14670863587452E-2</v>
      </c>
      <c r="P8">
        <v>1.2891792816204201E-2</v>
      </c>
      <c r="Q8">
        <v>4.8286615944573901E-3</v>
      </c>
      <c r="R8">
        <v>0</v>
      </c>
    </row>
    <row r="9" spans="1:18" x14ac:dyDescent="0.25">
      <c r="B9" t="s">
        <v>67</v>
      </c>
      <c r="C9">
        <v>1</v>
      </c>
      <c r="D9">
        <v>0.47445522987073802</v>
      </c>
      <c r="E9">
        <v>0.150960262123679</v>
      </c>
      <c r="F9">
        <v>0.100614687993308</v>
      </c>
      <c r="G9">
        <v>7.0374809806461797E-2</v>
      </c>
      <c r="H9">
        <v>3.2901118703831E-2</v>
      </c>
      <c r="I9">
        <v>4.2263225669090798E-2</v>
      </c>
      <c r="J9">
        <v>4.2582120727005401E-2</v>
      </c>
      <c r="K9">
        <v>3.36509583886982E-2</v>
      </c>
      <c r="L9">
        <v>2.1378453209125198E-2</v>
      </c>
      <c r="M9">
        <v>2.07165077031644E-2</v>
      </c>
      <c r="N9">
        <v>4.5103688932131699E-3</v>
      </c>
      <c r="O9">
        <v>0</v>
      </c>
      <c r="P9">
        <v>1.4430076799795001E-3</v>
      </c>
      <c r="Q9">
        <v>8.5795980696674098E-3</v>
      </c>
      <c r="R9">
        <v>6.9894688426064399E-3</v>
      </c>
    </row>
    <row r="10" spans="1:18" x14ac:dyDescent="0.25">
      <c r="B10" t="s">
        <v>68</v>
      </c>
      <c r="C10">
        <v>1</v>
      </c>
      <c r="D10">
        <v>0.33037867572190099</v>
      </c>
      <c r="E10">
        <v>0.114047875840933</v>
      </c>
      <c r="F10">
        <v>7.8134395526101394E-2</v>
      </c>
      <c r="G10">
        <v>6.4984481614292697E-2</v>
      </c>
      <c r="H10">
        <v>7.1303971778732905E-2</v>
      </c>
      <c r="I10">
        <v>2.0407717495802901E-2</v>
      </c>
      <c r="J10">
        <v>2.7117623037079999E-2</v>
      </c>
      <c r="K10">
        <v>6.5037419473631605E-2</v>
      </c>
      <c r="L10">
        <v>3.9808976025143397E-2</v>
      </c>
      <c r="M10">
        <v>2.08557321593319E-2</v>
      </c>
      <c r="N10">
        <v>2.2093051558448099E-2</v>
      </c>
      <c r="O10">
        <v>3.0423666602312099E-3</v>
      </c>
      <c r="P10">
        <v>4.9980216755998704E-3</v>
      </c>
      <c r="Q10">
        <v>2.3435530765370301E-3</v>
      </c>
      <c r="R10">
        <v>0</v>
      </c>
    </row>
    <row r="11" spans="1:18" x14ac:dyDescent="0.25">
      <c r="B11" t="s">
        <v>89</v>
      </c>
      <c r="C11">
        <f>AVERAGE(C1:C10)</f>
        <v>1</v>
      </c>
      <c r="D11">
        <f t="shared" ref="D11:R11" si="0">AVERAGE(D1:D10)</f>
        <v>0.45760802819468493</v>
      </c>
      <c r="E11">
        <f t="shared" si="0"/>
        <v>0.27247223804209419</v>
      </c>
      <c r="F11">
        <f t="shared" si="0"/>
        <v>0.18745342774491214</v>
      </c>
      <c r="G11">
        <f t="shared" si="0"/>
        <v>0.12450111970332414</v>
      </c>
      <c r="H11">
        <f t="shared" si="0"/>
        <v>9.0446758670898686E-2</v>
      </c>
      <c r="I11">
        <f t="shared" si="0"/>
        <v>6.8103216983597226E-2</v>
      </c>
      <c r="J11">
        <f t="shared" si="0"/>
        <v>6.358958852678212E-2</v>
      </c>
      <c r="K11">
        <f t="shared" si="0"/>
        <v>5.1509767466542324E-2</v>
      </c>
      <c r="L11">
        <f t="shared" si="0"/>
        <v>4.6608886035669629E-2</v>
      </c>
      <c r="M11">
        <f t="shared" si="0"/>
        <v>3.7447225593863147E-2</v>
      </c>
      <c r="N11">
        <f t="shared" si="0"/>
        <v>2.8994100896620363E-2</v>
      </c>
      <c r="O11">
        <f t="shared" si="0"/>
        <v>2.0319809138268551E-2</v>
      </c>
      <c r="P11">
        <f t="shared" si="0"/>
        <v>1.2946830121637489E-2</v>
      </c>
      <c r="Q11">
        <f t="shared" si="0"/>
        <v>5.6494381289731253E-3</v>
      </c>
      <c r="R11">
        <f t="shared" si="0"/>
        <v>4.1382148854770002E-3</v>
      </c>
    </row>
    <row r="12" spans="1:18" x14ac:dyDescent="0.25">
      <c r="B12" t="s">
        <v>104</v>
      </c>
      <c r="C12">
        <f>STDEV(C1:C10)/SQRT(10)</f>
        <v>0</v>
      </c>
      <c r="D12">
        <f t="shared" ref="D12:R12" si="1">STDEV(D1:D10)/SQRT(10)</f>
        <v>3.207340963373833E-2</v>
      </c>
      <c r="E12">
        <f t="shared" si="1"/>
        <v>3.0154141734080431E-2</v>
      </c>
      <c r="F12">
        <f t="shared" si="1"/>
        <v>2.6017031957094528E-2</v>
      </c>
      <c r="G12">
        <f t="shared" si="1"/>
        <v>2.2284418315693243E-2</v>
      </c>
      <c r="H12">
        <f t="shared" si="1"/>
        <v>1.3119192040081371E-2</v>
      </c>
      <c r="I12">
        <f t="shared" si="1"/>
        <v>1.6234485483450262E-2</v>
      </c>
      <c r="J12">
        <f t="shared" si="1"/>
        <v>1.190733660808348E-2</v>
      </c>
      <c r="K12">
        <f t="shared" si="1"/>
        <v>9.6772882794063063E-3</v>
      </c>
      <c r="L12">
        <f t="shared" si="1"/>
        <v>1.0295156981749534E-2</v>
      </c>
      <c r="M12">
        <f t="shared" si="1"/>
        <v>7.9527466743300988E-3</v>
      </c>
      <c r="N12">
        <f t="shared" si="1"/>
        <v>6.1504747747558961E-3</v>
      </c>
      <c r="O12">
        <f t="shared" si="1"/>
        <v>6.1736195229947968E-3</v>
      </c>
      <c r="P12">
        <f t="shared" si="1"/>
        <v>3.0790768461847E-3</v>
      </c>
      <c r="Q12">
        <f t="shared" si="1"/>
        <v>1.6809973632179104E-3</v>
      </c>
      <c r="R12">
        <f t="shared" si="1"/>
        <v>1.9436836646139518E-3</v>
      </c>
    </row>
    <row r="29" spans="1:21" x14ac:dyDescent="0.25">
      <c r="A29" t="s">
        <v>72</v>
      </c>
      <c r="B29" t="s">
        <v>69</v>
      </c>
      <c r="C29">
        <v>5.2881653018269602E-2</v>
      </c>
      <c r="D29">
        <v>8.7435807220794096E-2</v>
      </c>
      <c r="E29">
        <v>0</v>
      </c>
      <c r="F29">
        <v>0.12960374591574</v>
      </c>
      <c r="G29">
        <v>0.14014717372751748</v>
      </c>
      <c r="H29">
        <v>0.34341148379284703</v>
      </c>
      <c r="I29">
        <v>0.44165671334749401</v>
      </c>
      <c r="J29">
        <v>0.64765036960941558</v>
      </c>
      <c r="K29">
        <v>0.81557610311212003</v>
      </c>
      <c r="L29">
        <v>0.81920630373070802</v>
      </c>
      <c r="M29">
        <v>0.86196697177721404</v>
      </c>
      <c r="N29">
        <v>0.82152488816529901</v>
      </c>
      <c r="O29">
        <v>0.76971840428942995</v>
      </c>
      <c r="P29">
        <v>0.92833298126338903</v>
      </c>
      <c r="Q29">
        <v>1</v>
      </c>
      <c r="R29">
        <v>0.95047878726760604</v>
      </c>
      <c r="T29">
        <f>F29*0.9</f>
        <v>0.11664337132416601</v>
      </c>
      <c r="U29">
        <f>G29*1.03</f>
        <v>0.144351588939343</v>
      </c>
    </row>
    <row r="30" spans="1:21" x14ac:dyDescent="0.25">
      <c r="B30" t="s">
        <v>2</v>
      </c>
      <c r="C30">
        <v>0</v>
      </c>
      <c r="D30">
        <v>0.23216655604495701</v>
      </c>
      <c r="E30">
        <v>0.360610508458093</v>
      </c>
      <c r="F30">
        <v>0.48180477192123689</v>
      </c>
      <c r="G30">
        <v>0.62839588069328911</v>
      </c>
      <c r="H30">
        <v>0.64095436726912902</v>
      </c>
      <c r="I30">
        <v>0.63162302691279504</v>
      </c>
      <c r="J30">
        <v>0.64429130670019608</v>
      </c>
      <c r="K30">
        <v>0.80204155470466698</v>
      </c>
      <c r="L30">
        <v>0.79213185967129496</v>
      </c>
      <c r="M30">
        <v>0.76664665764206996</v>
      </c>
      <c r="N30">
        <v>0.848436617937537</v>
      </c>
      <c r="O30">
        <v>0.88037712672950796</v>
      </c>
      <c r="P30">
        <v>0.93381241193846498</v>
      </c>
      <c r="Q30">
        <v>0.98928284521812204</v>
      </c>
      <c r="R30">
        <v>1</v>
      </c>
      <c r="T30">
        <f t="shared" ref="T30:T39" si="2">F30*0.9</f>
        <v>0.43362429472911318</v>
      </c>
      <c r="U30">
        <f t="shared" ref="U30:U39" si="3">G30*1.03</f>
        <v>0.64724775711408777</v>
      </c>
    </row>
    <row r="31" spans="1:21" x14ac:dyDescent="0.25">
      <c r="B31" t="s">
        <v>3</v>
      </c>
      <c r="C31">
        <v>0</v>
      </c>
      <c r="D31">
        <v>0.59988033220645298</v>
      </c>
      <c r="E31">
        <v>0.65143723697629596</v>
      </c>
      <c r="F31">
        <v>0.58670382652178676</v>
      </c>
      <c r="G31">
        <v>0.68154015297031045</v>
      </c>
      <c r="H31">
        <v>0.68756760884438095</v>
      </c>
      <c r="I31">
        <v>0.70783868878490996</v>
      </c>
      <c r="J31">
        <v>0.80294376701692549</v>
      </c>
      <c r="K31">
        <v>0.80479053026040204</v>
      </c>
      <c r="L31">
        <v>0.83525269262620405</v>
      </c>
      <c r="M31">
        <v>0.78940845852768204</v>
      </c>
      <c r="N31">
        <v>0.89639276283941105</v>
      </c>
      <c r="O31">
        <v>0.95512124478497795</v>
      </c>
      <c r="P31">
        <v>0.94938021944919204</v>
      </c>
      <c r="Q31">
        <v>0.98630349394850703</v>
      </c>
      <c r="R31">
        <v>1</v>
      </c>
      <c r="T31">
        <f t="shared" si="2"/>
        <v>0.52803344386960815</v>
      </c>
      <c r="U31">
        <f t="shared" si="3"/>
        <v>0.70198635755941974</v>
      </c>
    </row>
    <row r="32" spans="1:21" x14ac:dyDescent="0.25">
      <c r="B32" t="s">
        <v>46</v>
      </c>
      <c r="C32">
        <v>0</v>
      </c>
      <c r="D32">
        <v>0.26973052288472499</v>
      </c>
      <c r="E32">
        <v>0.88749328550293105</v>
      </c>
      <c r="F32">
        <v>0.78805459743878425</v>
      </c>
      <c r="G32">
        <v>0.7913502057704126</v>
      </c>
      <c r="H32">
        <v>0.731398262126843</v>
      </c>
      <c r="I32">
        <v>0.70159991273194</v>
      </c>
      <c r="J32">
        <v>0.68803365496428048</v>
      </c>
      <c r="K32">
        <v>0.79857126358947395</v>
      </c>
      <c r="L32">
        <v>0.82338026295030498</v>
      </c>
      <c r="M32">
        <v>0.77106362227296599</v>
      </c>
      <c r="N32">
        <v>0.75296389045410095</v>
      </c>
      <c r="O32">
        <v>0.88453289755909803</v>
      </c>
      <c r="P32">
        <v>0.96800540704525795</v>
      </c>
      <c r="Q32">
        <v>0.97613241362581005</v>
      </c>
      <c r="R32">
        <v>1</v>
      </c>
      <c r="T32">
        <f t="shared" si="2"/>
        <v>0.70924913769490583</v>
      </c>
      <c r="U32">
        <f t="shared" si="3"/>
        <v>0.815090711943525</v>
      </c>
    </row>
    <row r="33" spans="2:21" x14ac:dyDescent="0.25">
      <c r="B33" t="s">
        <v>63</v>
      </c>
      <c r="C33">
        <v>0</v>
      </c>
      <c r="D33">
        <v>0.39926030436426102</v>
      </c>
      <c r="E33">
        <v>0.51420454077047895</v>
      </c>
      <c r="F33">
        <v>0.428074687333449</v>
      </c>
      <c r="G33">
        <v>0.56516753184191171</v>
      </c>
      <c r="H33">
        <v>0.63430889828047199</v>
      </c>
      <c r="I33">
        <v>0.85683959058247305</v>
      </c>
      <c r="J33">
        <v>0.94103079494282671</v>
      </c>
      <c r="K33">
        <v>0.88682363621208804</v>
      </c>
      <c r="L33">
        <v>0.90445693469984001</v>
      </c>
      <c r="M33">
        <v>0.88492711154558001</v>
      </c>
      <c r="N33">
        <v>0.93000857593118902</v>
      </c>
      <c r="O33">
        <v>0.97162020305529295</v>
      </c>
      <c r="P33">
        <v>0.97258977691645698</v>
      </c>
      <c r="Q33">
        <v>0.99582730337410896</v>
      </c>
      <c r="R33">
        <v>1</v>
      </c>
      <c r="T33">
        <f t="shared" si="2"/>
        <v>0.3852672186001041</v>
      </c>
      <c r="U33">
        <f t="shared" si="3"/>
        <v>0.58212255779716904</v>
      </c>
    </row>
    <row r="34" spans="2:21" x14ac:dyDescent="0.25">
      <c r="B34" t="s">
        <v>65</v>
      </c>
      <c r="C34">
        <v>0</v>
      </c>
      <c r="D34">
        <v>0.19082850769503901</v>
      </c>
      <c r="E34">
        <v>0.24156263240210399</v>
      </c>
      <c r="F34">
        <v>0.64175416600535007</v>
      </c>
      <c r="G34">
        <v>0.80260753177961719</v>
      </c>
      <c r="H34">
        <v>0.813906894610405</v>
      </c>
      <c r="I34">
        <v>0.942848133400504</v>
      </c>
      <c r="J34">
        <v>0.88032664813973049</v>
      </c>
      <c r="K34">
        <v>0.90841300477230402</v>
      </c>
      <c r="L34">
        <v>0.89769404612329995</v>
      </c>
      <c r="M34">
        <v>0.97031775603165304</v>
      </c>
      <c r="N34">
        <v>1</v>
      </c>
      <c r="O34">
        <v>0.96985322778903305</v>
      </c>
      <c r="P34">
        <v>0.95536595688620995</v>
      </c>
      <c r="Q34">
        <v>0.92728836193289899</v>
      </c>
      <c r="R34">
        <v>0.95064929003803</v>
      </c>
      <c r="T34">
        <f t="shared" si="2"/>
        <v>0.57757874940481513</v>
      </c>
      <c r="U34">
        <f t="shared" si="3"/>
        <v>0.82668575773300568</v>
      </c>
    </row>
    <row r="35" spans="2:21" x14ac:dyDescent="0.25">
      <c r="B35" t="s">
        <v>64</v>
      </c>
      <c r="C35">
        <v>0</v>
      </c>
      <c r="D35">
        <v>0.299842009514313</v>
      </c>
      <c r="E35">
        <v>0.35882387194307602</v>
      </c>
      <c r="F35">
        <v>0.56625132940564582</v>
      </c>
      <c r="G35">
        <v>0.79597644189881145</v>
      </c>
      <c r="H35">
        <v>0.89617457475984497</v>
      </c>
      <c r="I35">
        <v>0.93396286990649102</v>
      </c>
      <c r="J35">
        <v>0.99059356334307713</v>
      </c>
      <c r="K35">
        <v>0.93420664774073303</v>
      </c>
      <c r="L35">
        <v>1</v>
      </c>
      <c r="M35">
        <v>0.99296623711149101</v>
      </c>
      <c r="N35">
        <v>0.98492125037852096</v>
      </c>
      <c r="O35">
        <v>0.97595164232734</v>
      </c>
      <c r="P35">
        <v>0.982331117995491</v>
      </c>
      <c r="Q35">
        <v>0.95847449608428104</v>
      </c>
      <c r="R35">
        <v>0.96783599242913898</v>
      </c>
      <c r="T35">
        <f t="shared" si="2"/>
        <v>0.50962619646508123</v>
      </c>
      <c r="U35">
        <f t="shared" si="3"/>
        <v>0.81985573515577581</v>
      </c>
    </row>
    <row r="36" spans="2:21" x14ac:dyDescent="0.25">
      <c r="B36" t="s">
        <v>66</v>
      </c>
      <c r="C36">
        <v>0</v>
      </c>
      <c r="D36">
        <v>8.1845464838466594E-2</v>
      </c>
      <c r="E36">
        <v>0.15659131857386199</v>
      </c>
      <c r="F36">
        <v>0.54921021628739397</v>
      </c>
      <c r="G36">
        <v>0.69433880319231378</v>
      </c>
      <c r="H36">
        <v>0.72021732354992496</v>
      </c>
      <c r="I36">
        <v>0.72828777912218101</v>
      </c>
      <c r="J36">
        <v>0.75998887045262897</v>
      </c>
      <c r="K36">
        <v>0.88794401096022602</v>
      </c>
      <c r="L36">
        <v>0.813238192362296</v>
      </c>
      <c r="M36">
        <v>0.84616221841327899</v>
      </c>
      <c r="N36">
        <v>0.86685906532877699</v>
      </c>
      <c r="O36">
        <v>0.89500049092243905</v>
      </c>
      <c r="P36">
        <v>1</v>
      </c>
      <c r="Q36">
        <v>0.96525576698404103</v>
      </c>
      <c r="R36">
        <v>0.99924829282437</v>
      </c>
      <c r="T36">
        <f t="shared" si="2"/>
        <v>0.49428919465865456</v>
      </c>
      <c r="U36">
        <f t="shared" si="3"/>
        <v>0.71516896728808321</v>
      </c>
    </row>
    <row r="37" spans="2:21" x14ac:dyDescent="0.25">
      <c r="B37" t="s">
        <v>67</v>
      </c>
      <c r="C37">
        <v>0</v>
      </c>
      <c r="D37">
        <v>0.334082304698122</v>
      </c>
      <c r="E37">
        <v>0.42133768981529401</v>
      </c>
      <c r="F37">
        <v>0.41937115164926309</v>
      </c>
      <c r="G37">
        <v>0.67562670944047387</v>
      </c>
      <c r="H37">
        <v>0.66636679430961498</v>
      </c>
      <c r="I37">
        <v>0.76198605746269699</v>
      </c>
      <c r="J37">
        <v>0.64212668339670909</v>
      </c>
      <c r="K37">
        <v>0.61611149065997395</v>
      </c>
      <c r="L37">
        <v>0.63410506203356298</v>
      </c>
      <c r="M37">
        <v>0.75086703445564495</v>
      </c>
      <c r="N37">
        <v>0.79543271119560699</v>
      </c>
      <c r="O37">
        <v>0.90985674679815798</v>
      </c>
      <c r="P37">
        <v>0.98402474317796995</v>
      </c>
      <c r="Q37">
        <v>1</v>
      </c>
      <c r="R37">
        <v>0.98428041220788198</v>
      </c>
      <c r="T37">
        <f t="shared" si="2"/>
        <v>0.37743403648433677</v>
      </c>
      <c r="U37">
        <f t="shared" si="3"/>
        <v>0.69589551072368816</v>
      </c>
    </row>
    <row r="38" spans="2:21" x14ac:dyDescent="0.25">
      <c r="B38" t="s">
        <v>68</v>
      </c>
      <c r="C38">
        <v>0</v>
      </c>
      <c r="D38">
        <v>0.44835758585601199</v>
      </c>
      <c r="E38">
        <v>0.54989463634611402</v>
      </c>
      <c r="F38">
        <v>0.54842389740488251</v>
      </c>
      <c r="G38">
        <v>0.68745507885641643</v>
      </c>
      <c r="H38">
        <v>0.92172387385056498</v>
      </c>
      <c r="I38">
        <v>0.98987351805761703</v>
      </c>
      <c r="J38">
        <v>1.05</v>
      </c>
      <c r="K38">
        <v>0.95450834121278705</v>
      </c>
      <c r="L38">
        <v>0.92175879780141601</v>
      </c>
      <c r="M38">
        <v>0.940247274659328</v>
      </c>
      <c r="N38">
        <v>0.94045419064240099</v>
      </c>
      <c r="O38">
        <v>0.98688775341336199</v>
      </c>
      <c r="P38">
        <v>0.96399355062094705</v>
      </c>
      <c r="Q38">
        <v>0.932665673222136</v>
      </c>
      <c r="R38">
        <v>0.96459628702626399</v>
      </c>
      <c r="T38">
        <f t="shared" si="2"/>
        <v>0.49358150766439429</v>
      </c>
      <c r="U38">
        <f t="shared" si="3"/>
        <v>0.70807873122210896</v>
      </c>
    </row>
    <row r="39" spans="2:21" x14ac:dyDescent="0.25">
      <c r="B39" t="s">
        <v>90</v>
      </c>
      <c r="C39">
        <f>AVERAGE(C29:C38)</f>
        <v>5.2881653018269602E-3</v>
      </c>
      <c r="D39">
        <f t="shared" ref="D39:R39" si="4">AVERAGE(D29:D38)</f>
        <v>0.29434293953231422</v>
      </c>
      <c r="E39">
        <f t="shared" si="4"/>
        <v>0.4141955720788249</v>
      </c>
      <c r="F39">
        <v>0.51392523898835329</v>
      </c>
      <c r="G39">
        <v>0.64626055101710733</v>
      </c>
      <c r="H39">
        <f t="shared" si="4"/>
        <v>0.70560300813940269</v>
      </c>
      <c r="I39">
        <f t="shared" si="4"/>
        <v>0.76965162903091022</v>
      </c>
      <c r="J39">
        <v>0.80469856585657895</v>
      </c>
      <c r="K39">
        <f t="shared" si="4"/>
        <v>0.84089865832247734</v>
      </c>
      <c r="L39">
        <f t="shared" si="4"/>
        <v>0.84412241519989273</v>
      </c>
      <c r="M39">
        <f t="shared" si="4"/>
        <v>0.85745733424369086</v>
      </c>
      <c r="N39">
        <f t="shared" si="4"/>
        <v>0.88369939528728414</v>
      </c>
      <c r="O39">
        <f t="shared" si="4"/>
        <v>0.91989197376686394</v>
      </c>
      <c r="P39">
        <f t="shared" si="4"/>
        <v>0.96378361652933775</v>
      </c>
      <c r="Q39">
        <f t="shared" si="4"/>
        <v>0.97312303543899037</v>
      </c>
      <c r="R39">
        <f t="shared" si="4"/>
        <v>0.98170890617932915</v>
      </c>
      <c r="T39">
        <f t="shared" si="2"/>
        <v>0.46253271508951799</v>
      </c>
      <c r="U39">
        <f t="shared" si="3"/>
        <v>0.66564836754762058</v>
      </c>
    </row>
    <row r="40" spans="2:21" x14ac:dyDescent="0.25">
      <c r="B40" t="s">
        <v>89</v>
      </c>
      <c r="C40">
        <v>1</v>
      </c>
      <c r="D40">
        <v>0.45760802819468493</v>
      </c>
      <c r="E40">
        <v>0.27247223804209419</v>
      </c>
      <c r="F40">
        <v>0.18745342774491214</v>
      </c>
      <c r="G40">
        <v>0.12450111970332414</v>
      </c>
      <c r="H40">
        <v>9.0446758670898686E-2</v>
      </c>
      <c r="I40">
        <v>6.8103216983597226E-2</v>
      </c>
      <c r="J40">
        <v>6.358958852678212E-2</v>
      </c>
      <c r="K40">
        <v>5.1509767466542324E-2</v>
      </c>
      <c r="L40">
        <v>4.6608886035669629E-2</v>
      </c>
      <c r="M40">
        <v>3.7447225593863147E-2</v>
      </c>
      <c r="N40">
        <v>2.8994100896620363E-2</v>
      </c>
      <c r="O40">
        <v>2.0319809138268551E-2</v>
      </c>
      <c r="P40">
        <v>1.2946830121637489E-2</v>
      </c>
      <c r="Q40">
        <v>5.6494381289731253E-3</v>
      </c>
      <c r="R40">
        <v>4.1382148854770002E-3</v>
      </c>
    </row>
    <row r="41" spans="2:21" x14ac:dyDescent="0.25">
      <c r="C41">
        <v>5.2881653018269602E-3</v>
      </c>
      <c r="D41">
        <v>0.29434293953231422</v>
      </c>
      <c r="E41">
        <v>0.4141955720788249</v>
      </c>
      <c r="F41">
        <v>0.51392523898835329</v>
      </c>
      <c r="G41">
        <v>0.64626055101710733</v>
      </c>
      <c r="H41">
        <v>0.70560300813940269</v>
      </c>
      <c r="I41">
        <v>0.76965162903091022</v>
      </c>
      <c r="J41">
        <v>0.80469856585657895</v>
      </c>
      <c r="K41">
        <v>0.84089865832247734</v>
      </c>
      <c r="L41">
        <v>0.84412241519989273</v>
      </c>
      <c r="M41">
        <v>0.85745733424369086</v>
      </c>
      <c r="N41">
        <v>0.88369939528728414</v>
      </c>
      <c r="O41">
        <v>0.91989197376686394</v>
      </c>
      <c r="P41">
        <v>0.96378361652933775</v>
      </c>
      <c r="Q41">
        <v>0.97312303543899037</v>
      </c>
      <c r="R41">
        <v>0.98170890617932915</v>
      </c>
    </row>
    <row r="42" spans="2:21" x14ac:dyDescent="0.25">
      <c r="C42">
        <v>1</v>
      </c>
      <c r="D42">
        <v>0.45760802819468493</v>
      </c>
      <c r="E42">
        <v>0.27247223804209419</v>
      </c>
      <c r="F42">
        <v>0.18745342774491214</v>
      </c>
      <c r="G42">
        <v>0.12450111970332414</v>
      </c>
      <c r="H42">
        <v>9.0446758670898686E-2</v>
      </c>
      <c r="I42">
        <v>6.8103216983597226E-2</v>
      </c>
      <c r="J42">
        <v>6.358958852678212E-2</v>
      </c>
      <c r="K42">
        <v>5.1509767466542324E-2</v>
      </c>
      <c r="L42">
        <v>4.6608886035669629E-2</v>
      </c>
      <c r="M42">
        <v>3.7447225593863147E-2</v>
      </c>
      <c r="N42">
        <v>2.8994100896620363E-2</v>
      </c>
      <c r="O42">
        <v>2.0319809138268551E-2</v>
      </c>
      <c r="P42">
        <v>1.2946830121637489E-2</v>
      </c>
      <c r="Q42">
        <v>5.6494381289731253E-3</v>
      </c>
      <c r="R42">
        <v>4.1382148854770002E-3</v>
      </c>
    </row>
    <row r="43" spans="2:21" x14ac:dyDescent="0.25">
      <c r="B43" t="s">
        <v>105</v>
      </c>
      <c r="C43">
        <f t="shared" ref="C43:R43" si="5">STDEV(C29:C38)/SQRT(10)</f>
        <v>5.2881653018269602E-3</v>
      </c>
      <c r="D43">
        <f t="shared" si="5"/>
        <v>5.0864020183457738E-2</v>
      </c>
      <c r="E43">
        <f t="shared" si="5"/>
        <v>8.044451588500133E-2</v>
      </c>
      <c r="F43">
        <f t="shared" si="5"/>
        <v>5.4467380292975799E-2</v>
      </c>
      <c r="G43">
        <f t="shared" si="5"/>
        <v>6.1198378536920645E-2</v>
      </c>
      <c r="H43">
        <f t="shared" si="5"/>
        <v>5.1418134397926384E-2</v>
      </c>
      <c r="I43">
        <f t="shared" si="5"/>
        <v>5.2699230281814141E-2</v>
      </c>
      <c r="J43">
        <f t="shared" si="5"/>
        <v>4.8473682036688788E-2</v>
      </c>
      <c r="K43">
        <f t="shared" si="5"/>
        <v>3.0960526663971383E-2</v>
      </c>
      <c r="L43">
        <f t="shared" si="5"/>
        <v>3.0863366708827177E-2</v>
      </c>
      <c r="M43">
        <f t="shared" si="5"/>
        <v>2.7999883111260181E-2</v>
      </c>
      <c r="N43">
        <f t="shared" si="5"/>
        <v>2.5728059142607819E-2</v>
      </c>
      <c r="O43">
        <f t="shared" si="5"/>
        <v>2.1115618008573117E-2</v>
      </c>
      <c r="P43">
        <f t="shared" si="5"/>
        <v>7.1446102337410474E-3</v>
      </c>
      <c r="Q43">
        <f t="shared" si="5"/>
        <v>8.4447456361349104E-3</v>
      </c>
      <c r="R43">
        <f t="shared" si="5"/>
        <v>6.731203237368766E-3</v>
      </c>
    </row>
    <row r="46" spans="2:21" x14ac:dyDescent="0.25">
      <c r="B46" t="s">
        <v>71</v>
      </c>
      <c r="C46">
        <f xml:space="preserve"> MIN(0.124501,C40)</f>
        <v>0.124501</v>
      </c>
      <c r="D46">
        <f t="shared" ref="D46:R46" si="6" xml:space="preserve"> MIN(0.124501,D40)</f>
        <v>0.124501</v>
      </c>
      <c r="E46">
        <f t="shared" si="6"/>
        <v>0.124501</v>
      </c>
      <c r="F46">
        <f t="shared" si="6"/>
        <v>0.124501</v>
      </c>
      <c r="G46">
        <f t="shared" si="6"/>
        <v>0.124501</v>
      </c>
      <c r="H46">
        <f t="shared" si="6"/>
        <v>9.0446758670898686E-2</v>
      </c>
      <c r="I46">
        <f t="shared" si="6"/>
        <v>6.8103216983597226E-2</v>
      </c>
      <c r="J46">
        <f t="shared" si="6"/>
        <v>6.358958852678212E-2</v>
      </c>
      <c r="K46">
        <f t="shared" si="6"/>
        <v>5.1509767466542324E-2</v>
      </c>
      <c r="L46">
        <f t="shared" si="6"/>
        <v>4.6608886035669629E-2</v>
      </c>
      <c r="M46">
        <f t="shared" si="6"/>
        <v>3.7447225593863147E-2</v>
      </c>
      <c r="N46">
        <f t="shared" si="6"/>
        <v>2.8994100896620363E-2</v>
      </c>
      <c r="O46">
        <f t="shared" si="6"/>
        <v>2.0319809138268551E-2</v>
      </c>
      <c r="P46">
        <f t="shared" si="6"/>
        <v>1.2946830121637489E-2</v>
      </c>
      <c r="Q46">
        <f t="shared" si="6"/>
        <v>5.6494381289731253E-3</v>
      </c>
      <c r="R46">
        <f t="shared" si="6"/>
        <v>4.1382148854770002E-3</v>
      </c>
    </row>
    <row r="47" spans="2:21" x14ac:dyDescent="0.25">
      <c r="B47" t="s">
        <v>72</v>
      </c>
      <c r="C47">
        <v>5.2881653018269602E-3</v>
      </c>
      <c r="D47">
        <v>0.29434293953231422</v>
      </c>
      <c r="E47">
        <v>0.4141955720788249</v>
      </c>
      <c r="F47">
        <v>0.51392523898835329</v>
      </c>
      <c r="G47">
        <v>0.64626055101710733</v>
      </c>
      <c r="H47">
        <v>0.70560300813940269</v>
      </c>
      <c r="I47">
        <v>0.76965162903091022</v>
      </c>
      <c r="J47">
        <v>0.80469856585657895</v>
      </c>
      <c r="K47">
        <v>0.84089865832247734</v>
      </c>
      <c r="L47">
        <v>0.84412241519989273</v>
      </c>
      <c r="M47">
        <v>0.85745733424369086</v>
      </c>
      <c r="N47">
        <v>0.88369939528728414</v>
      </c>
      <c r="O47">
        <v>0.91989197376686394</v>
      </c>
      <c r="P47">
        <v>0.96378361652933775</v>
      </c>
      <c r="Q47">
        <v>0.97312303543899037</v>
      </c>
      <c r="R47">
        <v>0.98170890617932915</v>
      </c>
    </row>
    <row r="48" spans="2:21" x14ac:dyDescent="0.25">
      <c r="B48" t="s">
        <v>70</v>
      </c>
      <c r="C48">
        <f>(6*C46+1.25*C47)</f>
        <v>0.75361620662728379</v>
      </c>
      <c r="D48">
        <f t="shared" ref="D48:R48" si="7">(6*D46+1.25*D47)</f>
        <v>1.1149346744153927</v>
      </c>
      <c r="E48">
        <f t="shared" si="7"/>
        <v>1.2647504650985311</v>
      </c>
      <c r="F48">
        <f t="shared" si="7"/>
        <v>1.3894125487354416</v>
      </c>
      <c r="G48">
        <f t="shared" si="7"/>
        <v>1.5548316887713842</v>
      </c>
      <c r="H48">
        <f t="shared" si="7"/>
        <v>1.4246843121996455</v>
      </c>
      <c r="I48">
        <f t="shared" si="7"/>
        <v>1.3706838381902211</v>
      </c>
      <c r="J48">
        <f t="shared" si="7"/>
        <v>1.3874107384814165</v>
      </c>
      <c r="K48">
        <f t="shared" si="7"/>
        <v>1.3601819277023508</v>
      </c>
      <c r="L48">
        <f t="shared" si="7"/>
        <v>1.3348063352138837</v>
      </c>
      <c r="M48">
        <f t="shared" si="7"/>
        <v>1.2965050213677924</v>
      </c>
      <c r="N48">
        <f t="shared" si="7"/>
        <v>1.2785888494888273</v>
      </c>
      <c r="O48">
        <f t="shared" si="7"/>
        <v>1.2717838220381912</v>
      </c>
      <c r="P48">
        <f t="shared" si="7"/>
        <v>1.282410501391497</v>
      </c>
      <c r="Q48">
        <f t="shared" si="7"/>
        <v>1.2503004230725767</v>
      </c>
      <c r="R48">
        <f t="shared" si="7"/>
        <v>1.2519654220370235</v>
      </c>
    </row>
    <row r="49" spans="2:20" x14ac:dyDescent="0.25">
      <c r="B49" t="s">
        <v>73</v>
      </c>
      <c r="C49">
        <f>(30-C52)/10</f>
        <v>0.8135881796270823</v>
      </c>
      <c r="D49">
        <f t="shared" ref="D49:R49" si="8">(30-D52)/10</f>
        <v>1.3254933075314781</v>
      </c>
      <c r="E49">
        <f t="shared" si="8"/>
        <v>1.5218326495044141</v>
      </c>
      <c r="F49">
        <f t="shared" si="8"/>
        <v>1.6181296390755897</v>
      </c>
      <c r="G49">
        <f t="shared" si="8"/>
        <v>1.6802434097468377</v>
      </c>
      <c r="H49">
        <f t="shared" si="8"/>
        <v>1.6835176041777555</v>
      </c>
      <c r="I49">
        <f t="shared" si="8"/>
        <v>1.6802476810342903</v>
      </c>
      <c r="J49">
        <f t="shared" si="8"/>
        <v>1.6653926965933004</v>
      </c>
      <c r="K49">
        <f t="shared" si="8"/>
        <v>1.6430997338209898</v>
      </c>
      <c r="L49">
        <f t="shared" si="8"/>
        <v>1.6249769299948142</v>
      </c>
      <c r="M49">
        <f t="shared" si="8"/>
        <v>1.5952710200508666</v>
      </c>
      <c r="N49">
        <f t="shared" si="8"/>
        <v>1.5625851922713407</v>
      </c>
      <c r="O49">
        <f t="shared" si="8"/>
        <v>1.5227830574336947</v>
      </c>
      <c r="P49">
        <f t="shared" si="8"/>
        <v>1.4877380917128709</v>
      </c>
      <c r="Q49">
        <f t="shared" si="8"/>
        <v>1.433650967910729</v>
      </c>
      <c r="R49">
        <f t="shared" si="8"/>
        <v>1.358447925013327</v>
      </c>
    </row>
    <row r="50" spans="2:20" x14ac:dyDescent="0.25">
      <c r="C50">
        <f>C40+1.5*C47</f>
        <v>1.0079322479527404</v>
      </c>
      <c r="D50">
        <f t="shared" ref="D50:R50" si="9">D40+1.5*D47</f>
        <v>0.89912243749315623</v>
      </c>
      <c r="E50">
        <f t="shared" si="9"/>
        <v>0.89376559616033158</v>
      </c>
      <c r="F50">
        <f t="shared" si="9"/>
        <v>0.95834128622744208</v>
      </c>
      <c r="G50">
        <f t="shared" si="9"/>
        <v>1.0938919462289851</v>
      </c>
      <c r="H50">
        <f t="shared" si="9"/>
        <v>1.1488512708800025</v>
      </c>
      <c r="I50">
        <f t="shared" si="9"/>
        <v>1.2225806605299625</v>
      </c>
      <c r="J50">
        <f t="shared" si="9"/>
        <v>1.2706374373116505</v>
      </c>
      <c r="K50">
        <f t="shared" si="9"/>
        <v>1.3128577549502582</v>
      </c>
      <c r="L50">
        <f t="shared" si="9"/>
        <v>1.3127925088355088</v>
      </c>
      <c r="M50">
        <f t="shared" si="9"/>
        <v>1.3236332269593996</v>
      </c>
      <c r="N50">
        <f t="shared" si="9"/>
        <v>1.3545431938275465</v>
      </c>
      <c r="O50">
        <f t="shared" si="9"/>
        <v>1.4001577697885645</v>
      </c>
      <c r="P50">
        <f t="shared" si="9"/>
        <v>1.4586222549156442</v>
      </c>
      <c r="Q50">
        <f t="shared" si="9"/>
        <v>1.4653339912874586</v>
      </c>
      <c r="R50">
        <f t="shared" si="9"/>
        <v>1.4767015741544707</v>
      </c>
    </row>
    <row r="51" spans="2:20" x14ac:dyDescent="0.25">
      <c r="C51">
        <f>(100-C52)/20</f>
        <v>3.9067940898135411</v>
      </c>
      <c r="D51">
        <f t="shared" ref="D51:R51" si="10">(100-D52)/20</f>
        <v>4.1627466537657387</v>
      </c>
      <c r="E51">
        <f t="shared" si="10"/>
        <v>4.2609163247522073</v>
      </c>
      <c r="F51">
        <f t="shared" si="10"/>
        <v>4.3090648195377952</v>
      </c>
      <c r="G51">
        <f t="shared" si="10"/>
        <v>4.3401217048734191</v>
      </c>
      <c r="H51">
        <f t="shared" si="10"/>
        <v>4.3417588020888775</v>
      </c>
      <c r="I51">
        <f t="shared" si="10"/>
        <v>4.3401238405171449</v>
      </c>
      <c r="J51">
        <f t="shared" si="10"/>
        <v>4.3326963482966496</v>
      </c>
      <c r="K51">
        <f t="shared" si="10"/>
        <v>4.3215498669104955</v>
      </c>
      <c r="L51">
        <f t="shared" si="10"/>
        <v>4.3124884649974069</v>
      </c>
      <c r="M51">
        <f t="shared" si="10"/>
        <v>4.2976355100254331</v>
      </c>
      <c r="N51">
        <f t="shared" si="10"/>
        <v>4.2812925961356703</v>
      </c>
      <c r="O51">
        <f t="shared" si="10"/>
        <v>4.2613915287168478</v>
      </c>
      <c r="P51">
        <f t="shared" si="10"/>
        <v>4.2438690458564352</v>
      </c>
      <c r="Q51">
        <f t="shared" si="10"/>
        <v>4.2168254839553647</v>
      </c>
      <c r="R51">
        <f t="shared" si="10"/>
        <v>4.1792239625066632</v>
      </c>
    </row>
    <row r="52" spans="2:20" x14ac:dyDescent="0.25">
      <c r="C52">
        <v>21.864118203729177</v>
      </c>
      <c r="D52">
        <v>16.745066924685219</v>
      </c>
      <c r="E52">
        <v>14.78167350495586</v>
      </c>
      <c r="F52">
        <v>13.818703609244103</v>
      </c>
      <c r="G52">
        <v>13.197565902531622</v>
      </c>
      <c r="H52">
        <v>13.164823958222446</v>
      </c>
      <c r="I52">
        <v>13.197523189657099</v>
      </c>
      <c r="J52">
        <v>13.346073034066999</v>
      </c>
      <c r="K52">
        <v>13.569002661790099</v>
      </c>
      <c r="L52">
        <v>13.750230700051858</v>
      </c>
      <c r="M52">
        <v>14.047289799491333</v>
      </c>
      <c r="N52">
        <v>14.374148077286593</v>
      </c>
      <c r="O52">
        <v>14.772169425663053</v>
      </c>
      <c r="P52">
        <v>15.122619082871292</v>
      </c>
      <c r="Q52">
        <v>15.663490320892711</v>
      </c>
      <c r="R52">
        <v>16.415520749866729</v>
      </c>
    </row>
    <row r="54" spans="2:20" x14ac:dyDescent="0.25">
      <c r="B54" t="s">
        <v>69</v>
      </c>
      <c r="C54">
        <v>0.34517716177640501</v>
      </c>
      <c r="D54">
        <v>0.331898408886875</v>
      </c>
      <c r="E54">
        <v>0.33156804839762</v>
      </c>
      <c r="F54">
        <v>0.33358714261720701</v>
      </c>
      <c r="G54">
        <v>0.32077170877424699</v>
      </c>
      <c r="H54">
        <v>0.31210750037205498</v>
      </c>
      <c r="I54">
        <v>0.312997520177761</v>
      </c>
      <c r="J54">
        <v>0.31076953144813602</v>
      </c>
      <c r="K54">
        <v>0.318721141178125</v>
      </c>
      <c r="L54">
        <v>0.31316011636242802</v>
      </c>
      <c r="M54">
        <v>0.302645217242971</v>
      </c>
      <c r="N54">
        <v>0.279718579721634</v>
      </c>
      <c r="O54">
        <v>0.26529140829957798</v>
      </c>
      <c r="P54">
        <v>0.25094310212318199</v>
      </c>
      <c r="Q54">
        <v>0.23227298955251099</v>
      </c>
      <c r="R54">
        <v>0.101293557758631</v>
      </c>
    </row>
    <row r="55" spans="2:20" x14ac:dyDescent="0.25">
      <c r="B55" t="s">
        <v>2</v>
      </c>
      <c r="C55">
        <v>0.39962017631192298</v>
      </c>
      <c r="D55">
        <v>0.40462662028268598</v>
      </c>
      <c r="E55">
        <v>0.40667812435719702</v>
      </c>
      <c r="F55">
        <v>0.407236002084708</v>
      </c>
      <c r="G55">
        <v>0.404642676295559</v>
      </c>
      <c r="H55">
        <v>0.397375357594489</v>
      </c>
      <c r="I55">
        <v>0.40633205118937499</v>
      </c>
      <c r="J55">
        <v>0.40925453115525101</v>
      </c>
      <c r="K55">
        <v>0.33850257143746398</v>
      </c>
      <c r="L55">
        <v>0.32826604065993797</v>
      </c>
      <c r="M55">
        <v>0.324476897552257</v>
      </c>
      <c r="N55">
        <v>0.32217676855603</v>
      </c>
      <c r="O55">
        <v>0.32513408703452701</v>
      </c>
      <c r="P55">
        <v>0.377900943004083</v>
      </c>
      <c r="Q55">
        <v>0.31040502581345703</v>
      </c>
      <c r="R55">
        <v>0.31025659174167403</v>
      </c>
    </row>
    <row r="56" spans="2:20" x14ac:dyDescent="0.25">
      <c r="B56" t="s">
        <v>3</v>
      </c>
      <c r="C56">
        <v>0.45731223178415398</v>
      </c>
      <c r="D56">
        <v>0.45327814574383102</v>
      </c>
      <c r="E56">
        <v>0.43729283934943097</v>
      </c>
      <c r="F56">
        <v>0.43571639734912698</v>
      </c>
      <c r="G56">
        <v>0.42515621605999498</v>
      </c>
      <c r="H56">
        <v>0.41665963563498498</v>
      </c>
      <c r="I56">
        <v>0.42472177853839699</v>
      </c>
      <c r="J56">
        <v>0.416769811027629</v>
      </c>
      <c r="K56">
        <v>0.36431078217284801</v>
      </c>
      <c r="L56">
        <v>0.36533954905766702</v>
      </c>
      <c r="M56">
        <v>0.35616895730734799</v>
      </c>
      <c r="N56">
        <v>0.33260840405318098</v>
      </c>
      <c r="O56">
        <v>0.32225000050656499</v>
      </c>
      <c r="P56">
        <v>0.28470136474407198</v>
      </c>
      <c r="Q56">
        <v>0.26783585134181398</v>
      </c>
      <c r="R56">
        <v>0.20504751694069501</v>
      </c>
    </row>
    <row r="57" spans="2:20" x14ac:dyDescent="0.25">
      <c r="B57" t="s">
        <v>46</v>
      </c>
      <c r="C57">
        <v>0.44464596142313201</v>
      </c>
      <c r="D57">
        <v>0.43389819406214702</v>
      </c>
      <c r="E57">
        <v>0.43417908143105199</v>
      </c>
      <c r="F57">
        <v>0.42597085313538802</v>
      </c>
      <c r="G57">
        <v>0.42287275502293897</v>
      </c>
      <c r="H57">
        <v>0.423705962994602</v>
      </c>
      <c r="I57">
        <v>0.42808721428111601</v>
      </c>
      <c r="J57">
        <v>0.41641149423798801</v>
      </c>
      <c r="K57">
        <v>0.43807970653266698</v>
      </c>
      <c r="L57">
        <v>0.42188717506040002</v>
      </c>
      <c r="M57">
        <v>0.40099486420195601</v>
      </c>
      <c r="N57">
        <v>0.39343632574780102</v>
      </c>
      <c r="O57">
        <v>0.377176415774719</v>
      </c>
      <c r="P57">
        <v>0.37348357861327203</v>
      </c>
      <c r="Q57">
        <v>0.28399068887055501</v>
      </c>
      <c r="R57">
        <v>0.25764153270279899</v>
      </c>
    </row>
    <row r="58" spans="2:20" x14ac:dyDescent="0.25">
      <c r="B58" t="s">
        <v>63</v>
      </c>
      <c r="C58">
        <v>0.43680378718840801</v>
      </c>
      <c r="D58">
        <v>0.43091386981452601</v>
      </c>
      <c r="E58">
        <v>0.42358071760057497</v>
      </c>
      <c r="F58">
        <v>0.40176391776071901</v>
      </c>
      <c r="G58">
        <v>0.39404588839398103</v>
      </c>
      <c r="H58">
        <v>0.37904986721968298</v>
      </c>
      <c r="I58">
        <v>0.38564407216299901</v>
      </c>
      <c r="J58">
        <v>0.36744792982205199</v>
      </c>
      <c r="K58">
        <v>0.384339724695624</v>
      </c>
      <c r="L58">
        <v>0.34848760360609898</v>
      </c>
      <c r="M58">
        <v>0.32010717768316099</v>
      </c>
      <c r="N58">
        <v>0.30530342580550601</v>
      </c>
      <c r="O58">
        <v>0.27505036418261802</v>
      </c>
      <c r="P58">
        <v>0.25779813120900802</v>
      </c>
      <c r="Q58">
        <v>0.22946536646309099</v>
      </c>
      <c r="R58">
        <v>0.17589133474649599</v>
      </c>
    </row>
    <row r="59" spans="2:20" x14ac:dyDescent="0.25">
      <c r="B59" t="s">
        <v>65</v>
      </c>
      <c r="C59">
        <v>0.49918578340206199</v>
      </c>
      <c r="D59">
        <v>0.491517227288712</v>
      </c>
      <c r="E59">
        <v>0.49176166498110402</v>
      </c>
      <c r="F59">
        <v>0.48866907998936199</v>
      </c>
      <c r="G59">
        <v>0.49353753518294102</v>
      </c>
      <c r="H59">
        <v>0.48964014877965401</v>
      </c>
      <c r="I59">
        <v>0.47265703585354202</v>
      </c>
      <c r="J59">
        <v>0.44282299739282599</v>
      </c>
      <c r="K59">
        <v>0.45379098272041102</v>
      </c>
      <c r="L59">
        <v>0.44921674188603</v>
      </c>
      <c r="M59">
        <v>0.44226930090691202</v>
      </c>
      <c r="N59">
        <v>0.44123684141879099</v>
      </c>
      <c r="O59">
        <v>0.43628491664575098</v>
      </c>
      <c r="P59">
        <v>0.31590874046439499</v>
      </c>
      <c r="Q59">
        <v>0.37486878097308202</v>
      </c>
      <c r="R59">
        <v>0.30861803361868301</v>
      </c>
    </row>
    <row r="60" spans="2:20" x14ac:dyDescent="0.25">
      <c r="B60" t="s">
        <v>64</v>
      </c>
      <c r="C60">
        <v>0.41039699850935701</v>
      </c>
      <c r="D60">
        <v>0.41060889156548203</v>
      </c>
      <c r="E60">
        <v>0.40669498540516802</v>
      </c>
      <c r="F60">
        <v>0.40550411333453201</v>
      </c>
      <c r="G60">
        <v>0.39505708732234901</v>
      </c>
      <c r="H60">
        <v>0.37994316937023997</v>
      </c>
      <c r="I60">
        <v>0.367289987091452</v>
      </c>
      <c r="J60">
        <v>0.34734247472817398</v>
      </c>
      <c r="K60">
        <v>0.347991586889767</v>
      </c>
      <c r="L60">
        <v>0.31909838498216497</v>
      </c>
      <c r="M60">
        <v>0.31226088808971902</v>
      </c>
      <c r="N60">
        <v>0.27044265443200299</v>
      </c>
      <c r="O60">
        <v>0.25061214404496501</v>
      </c>
      <c r="P60">
        <v>0.213819710170846</v>
      </c>
      <c r="Q60">
        <v>0.17176573014646701</v>
      </c>
      <c r="R60">
        <v>0.14350335623358301</v>
      </c>
    </row>
    <row r="61" spans="2:20" x14ac:dyDescent="0.25">
      <c r="B61" t="s">
        <v>66</v>
      </c>
      <c r="C61">
        <v>0.49765081529772798</v>
      </c>
      <c r="D61">
        <v>0.501253316179049</v>
      </c>
      <c r="E61">
        <v>0.50628771990285204</v>
      </c>
      <c r="F61">
        <v>0.49079109949141198</v>
      </c>
      <c r="G61">
        <v>0.49419821671064501</v>
      </c>
      <c r="H61">
        <v>0.50626052322279202</v>
      </c>
      <c r="I61">
        <v>0.49560526542349698</v>
      </c>
      <c r="J61">
        <v>0.46874660237164201</v>
      </c>
      <c r="K61">
        <v>0.50718121172333896</v>
      </c>
      <c r="L61">
        <v>0.47733458030279702</v>
      </c>
      <c r="M61">
        <v>0.46155620886376503</v>
      </c>
      <c r="N61">
        <v>0.42945007376351102</v>
      </c>
      <c r="O61">
        <v>0.39144352185327302</v>
      </c>
      <c r="P61">
        <v>0.347533157027482</v>
      </c>
      <c r="Q61">
        <v>0.299281925098207</v>
      </c>
      <c r="R61">
        <v>0.28441798006241298</v>
      </c>
    </row>
    <row r="62" spans="2:20" x14ac:dyDescent="0.25">
      <c r="B62" t="s">
        <v>67</v>
      </c>
      <c r="C62">
        <v>0.52883244148448305</v>
      </c>
      <c r="D62">
        <v>0.52407577742204903</v>
      </c>
      <c r="E62">
        <v>0.52097329342385801</v>
      </c>
      <c r="F62">
        <v>0.47079746917522303</v>
      </c>
      <c r="G62">
        <v>0.46365129274670502</v>
      </c>
      <c r="H62">
        <v>0.44783210125588802</v>
      </c>
      <c r="I62">
        <v>0.43617528651714099</v>
      </c>
      <c r="J62">
        <v>0.43602078995863702</v>
      </c>
      <c r="K62">
        <v>0.41808958953363301</v>
      </c>
      <c r="L62">
        <v>0.41248062826097198</v>
      </c>
      <c r="M62">
        <v>0.41261795543249802</v>
      </c>
      <c r="N62">
        <v>0.39610576916200801</v>
      </c>
      <c r="O62">
        <v>0.33496754695238201</v>
      </c>
      <c r="P62">
        <v>0.33779760974085299</v>
      </c>
      <c r="Q62">
        <v>0.28004095125002898</v>
      </c>
      <c r="R62">
        <v>0.25719534754580298</v>
      </c>
    </row>
    <row r="63" spans="2:20" x14ac:dyDescent="0.25">
      <c r="B63" t="s">
        <v>68</v>
      </c>
      <c r="C63">
        <v>0.50735493229182305</v>
      </c>
      <c r="D63">
        <v>0.49990370434623399</v>
      </c>
      <c r="E63">
        <v>0.50169919629357196</v>
      </c>
      <c r="F63">
        <v>0.50568813457020401</v>
      </c>
      <c r="G63">
        <v>0.49843340486500098</v>
      </c>
      <c r="H63">
        <v>0.50322694095787102</v>
      </c>
      <c r="I63">
        <v>0.49392070719056103</v>
      </c>
      <c r="J63">
        <v>0.50189213469229599</v>
      </c>
      <c r="K63">
        <v>0.51252742641949101</v>
      </c>
      <c r="L63">
        <v>0.48542674323034501</v>
      </c>
      <c r="M63">
        <v>0.46475180343573902</v>
      </c>
      <c r="N63">
        <v>0.39872243815474301</v>
      </c>
      <c r="O63">
        <v>0.37002835653641603</v>
      </c>
      <c r="P63">
        <v>0.41666030619227101</v>
      </c>
      <c r="Q63">
        <v>0.35147954063151898</v>
      </c>
      <c r="R63">
        <v>0.24242153700431801</v>
      </c>
    </row>
    <row r="64" spans="2:20" x14ac:dyDescent="0.25">
      <c r="C64">
        <v>0.45269802894694799</v>
      </c>
      <c r="D64">
        <v>0.44819741555915898</v>
      </c>
      <c r="E64">
        <v>0.44607156711424301</v>
      </c>
      <c r="F64">
        <v>0.43657242095078802</v>
      </c>
      <c r="G64">
        <v>0.43123667813743599</v>
      </c>
      <c r="H64">
        <v>0.425580120740226</v>
      </c>
      <c r="I64">
        <v>0.42234309184258401</v>
      </c>
      <c r="J64">
        <v>0.41174782968346302</v>
      </c>
      <c r="K64">
        <v>0.40835347233033698</v>
      </c>
      <c r="L64">
        <v>0.39206975634088398</v>
      </c>
      <c r="M64">
        <v>0.37978492707163303</v>
      </c>
      <c r="N64">
        <v>0.35692012808152102</v>
      </c>
      <c r="O64">
        <v>0.33482387618307902</v>
      </c>
      <c r="P64">
        <v>0.31765466432894601</v>
      </c>
      <c r="Q64">
        <v>0.28014068501407302</v>
      </c>
      <c r="R64">
        <v>0.228628678835509</v>
      </c>
      <c r="S64">
        <f>MAX(C64:R64)</f>
        <v>0.45269802894694799</v>
      </c>
      <c r="T64">
        <f>MIN(C64:R64)</f>
        <v>0.228628678835509</v>
      </c>
    </row>
    <row r="65" spans="2:18" x14ac:dyDescent="0.25">
      <c r="C65">
        <f>(C64-T64)/(S64-T64)</f>
        <v>1</v>
      </c>
      <c r="D65">
        <f>(D64-T64)/(S64-T64)</f>
        <v>0.97991419448688244</v>
      </c>
      <c r="E65">
        <f>(E64-T64)/(S64-T64)</f>
        <v>0.97042673694813963</v>
      </c>
      <c r="F65">
        <f>(F64-T64)/(S64-T64)</f>
        <v>0.92803295949160369</v>
      </c>
      <c r="G65">
        <f>(G64-T64)/(S64-T64)</f>
        <v>0.90422005152048512</v>
      </c>
      <c r="H65">
        <f>(H64-T64)/(S64-T64)</f>
        <v>0.87897537885821897</v>
      </c>
      <c r="I65">
        <f>(I64-T64)/(S64-T64)</f>
        <v>0.86452882962677757</v>
      </c>
      <c r="J65">
        <f>(J64-T64)/(S64-T64)</f>
        <v>0.81724319170328852</v>
      </c>
      <c r="K65">
        <f>(K64-T64)/(S64-T64)</f>
        <v>0.80209450067777399</v>
      </c>
      <c r="L65">
        <f>(L64-T64)/(S64-T64)</f>
        <v>0.72942183937289484</v>
      </c>
      <c r="M65">
        <f>(M64-T64)/(S64-T64)</f>
        <v>0.67459582562696663</v>
      </c>
      <c r="N65">
        <f>(N64-T64)/(S64-T64)</f>
        <v>0.57255242264150519</v>
      </c>
      <c r="O65">
        <f>(O64-T64)/(S64-T64)</f>
        <v>0.47393897154945436</v>
      </c>
      <c r="P65">
        <f>(P64-T64)/(S64-T64)</f>
        <v>0.39731442720372373</v>
      </c>
      <c r="Q65">
        <f>(Q64-T64)/(S64-T64)</f>
        <v>0.22989313867757891</v>
      </c>
      <c r="R65">
        <f>(R64-T64)/(S64-T64)</f>
        <v>0</v>
      </c>
    </row>
    <row r="66" spans="2:18" x14ac:dyDescent="0.25">
      <c r="B66" t="s">
        <v>72</v>
      </c>
      <c r="C66">
        <v>0.99471183469817304</v>
      </c>
      <c r="D66">
        <v>0.70565706046768573</v>
      </c>
      <c r="E66">
        <v>0.58580442792117515</v>
      </c>
      <c r="F66">
        <v>0.48607476101164671</v>
      </c>
      <c r="G66">
        <v>0.35373944898289267</v>
      </c>
      <c r="H66">
        <v>0.29439699186059731</v>
      </c>
      <c r="I66">
        <v>0.23034837096908978</v>
      </c>
      <c r="J66">
        <v>0.19530143414342105</v>
      </c>
      <c r="K66">
        <v>0.15910134167752266</v>
      </c>
      <c r="L66">
        <v>0.14000000000000001</v>
      </c>
      <c r="M66">
        <v>0.13</v>
      </c>
      <c r="N66">
        <v>0.11</v>
      </c>
      <c r="O66">
        <v>8.0108026233136065E-2</v>
      </c>
      <c r="P66">
        <v>3.621638347066225E-2</v>
      </c>
      <c r="Q66">
        <v>2.6876964561009631E-2</v>
      </c>
      <c r="R66">
        <v>1.8291093820670845E-2</v>
      </c>
    </row>
    <row r="67" spans="2:18" x14ac:dyDescent="0.25">
      <c r="B67" t="s">
        <v>71</v>
      </c>
      <c r="C67">
        <v>1</v>
      </c>
      <c r="D67">
        <v>0.45760802819468493</v>
      </c>
      <c r="E67">
        <v>0.27247223804209419</v>
      </c>
      <c r="F67">
        <v>0.18745342774491214</v>
      </c>
      <c r="G67">
        <v>0.12450111970332414</v>
      </c>
      <c r="H67">
        <v>9.0446758670898686E-2</v>
      </c>
      <c r="I67">
        <v>6.8103216983597226E-2</v>
      </c>
      <c r="J67">
        <v>6.358958852678212E-2</v>
      </c>
      <c r="K67">
        <v>5.1509767466542324E-2</v>
      </c>
      <c r="L67">
        <v>4.6608886035669629E-2</v>
      </c>
      <c r="M67">
        <v>3.7447225593863147E-2</v>
      </c>
      <c r="N67">
        <v>2.8994100896620363E-2</v>
      </c>
      <c r="O67">
        <v>2.0319809138268551E-2</v>
      </c>
      <c r="P67">
        <v>1.2946830121637489E-2</v>
      </c>
      <c r="Q67">
        <v>5.6494381289731253E-3</v>
      </c>
      <c r="R67">
        <v>4.1382148854770002E-3</v>
      </c>
    </row>
    <row r="68" spans="2:18" x14ac:dyDescent="0.25">
      <c r="C68">
        <v>0.99471183469817304</v>
      </c>
      <c r="D68">
        <v>0.70565706046768573</v>
      </c>
      <c r="E68">
        <v>0.58580442792117515</v>
      </c>
      <c r="F68">
        <v>0.48607476101164671</v>
      </c>
      <c r="G68">
        <v>0.35373944898289267</v>
      </c>
      <c r="H68">
        <v>0.29439699186059731</v>
      </c>
      <c r="I68">
        <v>0.23034837096908978</v>
      </c>
      <c r="J68">
        <v>0.19530143414342105</v>
      </c>
      <c r="K68">
        <v>0.15910134167752266</v>
      </c>
      <c r="L68">
        <v>0.14000000000000001</v>
      </c>
      <c r="M68">
        <v>0.13</v>
      </c>
      <c r="N68">
        <v>0.11</v>
      </c>
      <c r="O68">
        <v>8.0108026233136065E-2</v>
      </c>
      <c r="P68">
        <v>3.621638347066225E-2</v>
      </c>
      <c r="Q68">
        <v>2.6876964561009631E-2</v>
      </c>
      <c r="R68">
        <v>1.8291093820670845E-2</v>
      </c>
    </row>
    <row r="69" spans="2:18" x14ac:dyDescent="0.25">
      <c r="C69">
        <v>1</v>
      </c>
      <c r="D69">
        <v>0.45760802819468493</v>
      </c>
      <c r="E69">
        <v>0.27247223804209419</v>
      </c>
      <c r="F69">
        <v>0.18745342774491214</v>
      </c>
      <c r="G69">
        <v>0.12450111970332414</v>
      </c>
      <c r="H69">
        <v>9.0446758670898686E-2</v>
      </c>
      <c r="I69">
        <v>6.8103216983597226E-2</v>
      </c>
      <c r="J69">
        <v>6.358958852678212E-2</v>
      </c>
      <c r="K69">
        <v>5.1509767466542324E-2</v>
      </c>
      <c r="L69">
        <v>4.6608886035669629E-2</v>
      </c>
      <c r="M69">
        <v>3.7447225593863147E-2</v>
      </c>
      <c r="N69">
        <v>2.8994100896620363E-2</v>
      </c>
      <c r="O69">
        <v>2.0319809138268551E-2</v>
      </c>
      <c r="P69">
        <v>1.2946830121637489E-2</v>
      </c>
      <c r="Q69">
        <v>5.6494381289731253E-3</v>
      </c>
      <c r="R69">
        <v>4.1382148854770002E-3</v>
      </c>
    </row>
    <row r="76" spans="2:18" x14ac:dyDescent="0.25">
      <c r="C76" t="s">
        <v>112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62"/>
  <sheetViews>
    <sheetView workbookViewId="0">
      <selection activeCell="P22" sqref="P22"/>
    </sheetView>
  </sheetViews>
  <sheetFormatPr defaultRowHeight="15" x14ac:dyDescent="0.25"/>
  <cols>
    <col min="3" max="3" width="12.7109375" bestFit="1" customWidth="1"/>
  </cols>
  <sheetData>
    <row r="1" spans="1:18" x14ac:dyDescent="0.25">
      <c r="A1" t="s">
        <v>71</v>
      </c>
      <c r="B1" t="s">
        <v>69</v>
      </c>
      <c r="C1">
        <v>9.7023940260860595</v>
      </c>
      <c r="D1">
        <v>7.4882091391270702</v>
      </c>
      <c r="E1">
        <v>6.24758188153801</v>
      </c>
      <c r="F1">
        <v>5.7321961054093498</v>
      </c>
      <c r="G1">
        <v>5.4756448159742597</v>
      </c>
      <c r="H1">
        <v>4.5996139495709798</v>
      </c>
      <c r="I1">
        <v>4.7352731293633896</v>
      </c>
      <c r="J1">
        <v>4.09342293497137</v>
      </c>
      <c r="K1">
        <v>4.0773255434701703</v>
      </c>
      <c r="L1">
        <v>4.1297141173140499</v>
      </c>
      <c r="M1">
        <v>3.98684647526375</v>
      </c>
      <c r="N1">
        <v>3.9239587152077502</v>
      </c>
      <c r="O1">
        <v>3.9915280805319799</v>
      </c>
      <c r="P1">
        <v>3.87310535973169</v>
      </c>
      <c r="Q1">
        <v>3.7477652431895998</v>
      </c>
      <c r="R1">
        <v>3.80098374054421</v>
      </c>
    </row>
    <row r="2" spans="1:18" x14ac:dyDescent="0.25">
      <c r="B2" t="s">
        <v>2</v>
      </c>
      <c r="C2">
        <v>6.9899333225322602</v>
      </c>
      <c r="D2">
        <v>5.4126740407648999</v>
      </c>
      <c r="E2">
        <v>4.0903537536600902</v>
      </c>
      <c r="F2">
        <v>3.56512111075171</v>
      </c>
      <c r="G2">
        <v>3.4031333218294901</v>
      </c>
      <c r="H2">
        <v>3.3037950924609798</v>
      </c>
      <c r="I2">
        <v>3.1658901048856398</v>
      </c>
      <c r="J2">
        <v>3.14787819582682</v>
      </c>
      <c r="K2">
        <v>2.9870620334075602</v>
      </c>
      <c r="L2">
        <v>3.00422847357608</v>
      </c>
      <c r="M2">
        <v>2.9970881495261801</v>
      </c>
      <c r="N2">
        <v>2.9359261893632902</v>
      </c>
      <c r="O2">
        <v>2.88990149231104</v>
      </c>
      <c r="P2">
        <v>2.8342616153621201</v>
      </c>
      <c r="Q2">
        <v>2.7136295140729798</v>
      </c>
      <c r="R2">
        <v>2.6905468318824601</v>
      </c>
    </row>
    <row r="3" spans="1:18" x14ac:dyDescent="0.25">
      <c r="B3" t="s">
        <v>3</v>
      </c>
      <c r="C3">
        <v>6.1839711939255997</v>
      </c>
      <c r="D3">
        <v>3.9765383202959401</v>
      </c>
      <c r="E3">
        <v>3.1592598928390601</v>
      </c>
      <c r="F3">
        <v>2.7138118511244902</v>
      </c>
      <c r="G3">
        <v>2.5090802860431198</v>
      </c>
      <c r="H3">
        <v>2.4408568336032799</v>
      </c>
      <c r="I3">
        <v>2.1788610768516099</v>
      </c>
      <c r="J3">
        <v>2.4212419570291099</v>
      </c>
      <c r="K3">
        <v>2.2269338016325699</v>
      </c>
      <c r="L3">
        <v>2.3401043492243301</v>
      </c>
      <c r="M3">
        <v>2.2388512599978898</v>
      </c>
      <c r="N3">
        <v>2.21859248328354</v>
      </c>
      <c r="O3">
        <v>2.11233065743306</v>
      </c>
      <c r="P3">
        <v>2.1269212299543701</v>
      </c>
      <c r="Q3">
        <v>2.0695979553227302</v>
      </c>
      <c r="R3">
        <v>2.0338574962481699</v>
      </c>
    </row>
    <row r="4" spans="1:18" x14ac:dyDescent="0.25">
      <c r="B4" t="s">
        <v>46</v>
      </c>
      <c r="C4">
        <v>6.3069896089291202</v>
      </c>
      <c r="D4">
        <v>4.2913158698962803</v>
      </c>
      <c r="E4">
        <v>3.8664555871406798</v>
      </c>
      <c r="F4">
        <v>3.44342791107626</v>
      </c>
      <c r="G4">
        <v>2.8667143778564901</v>
      </c>
      <c r="H4">
        <v>2.8356964787277499</v>
      </c>
      <c r="I4">
        <v>2.6697588360900202</v>
      </c>
      <c r="J4">
        <v>2.6285164009023299</v>
      </c>
      <c r="K4">
        <v>2.6152424544810899</v>
      </c>
      <c r="L4">
        <v>2.5164639060288998</v>
      </c>
      <c r="M4">
        <v>2.5513032350990099</v>
      </c>
      <c r="N4">
        <v>2.5000356039724601</v>
      </c>
      <c r="O4">
        <v>2.4565828744605702</v>
      </c>
      <c r="P4">
        <v>2.4925136347945398</v>
      </c>
      <c r="Q4">
        <v>2.52808998879352</v>
      </c>
      <c r="R4">
        <v>2.5270986214860902</v>
      </c>
    </row>
    <row r="5" spans="1:18" x14ac:dyDescent="0.25">
      <c r="B5" t="s">
        <v>63</v>
      </c>
      <c r="C5">
        <v>6.7442934981057796</v>
      </c>
      <c r="D5">
        <v>3.8689769178198401</v>
      </c>
      <c r="E5">
        <v>3.49368403531731</v>
      </c>
      <c r="F5">
        <v>2.8964563792128599</v>
      </c>
      <c r="G5">
        <v>2.8395304667972101</v>
      </c>
      <c r="H5">
        <v>2.6504557489445202</v>
      </c>
      <c r="I5">
        <v>2.5255452030237602</v>
      </c>
      <c r="J5">
        <v>2.5152880453529098</v>
      </c>
      <c r="K5">
        <v>2.4582742102724202</v>
      </c>
      <c r="L5">
        <v>2.5030139957250599</v>
      </c>
      <c r="M5">
        <v>2.46403585809901</v>
      </c>
      <c r="N5">
        <v>2.45935538383935</v>
      </c>
      <c r="O5">
        <v>2.4742312650039602</v>
      </c>
      <c r="P5">
        <v>2.42125136317464</v>
      </c>
      <c r="Q5">
        <v>2.4055318229621299</v>
      </c>
      <c r="R5">
        <v>2.4346422472979299</v>
      </c>
    </row>
    <row r="6" spans="1:18" x14ac:dyDescent="0.25">
      <c r="B6" t="s">
        <v>65</v>
      </c>
      <c r="C6">
        <v>9.2299212095273298</v>
      </c>
      <c r="D6">
        <v>5.2937566879480196</v>
      </c>
      <c r="E6">
        <v>4.8192059459281804</v>
      </c>
      <c r="F6">
        <v>4.2693970174391298</v>
      </c>
      <c r="G6">
        <v>3.6308105677364999</v>
      </c>
      <c r="H6">
        <v>3.5667843354347699</v>
      </c>
      <c r="I6">
        <v>3.4634551990557401</v>
      </c>
      <c r="J6">
        <v>3.5295907059096998</v>
      </c>
      <c r="K6">
        <v>3.43464051309777</v>
      </c>
      <c r="L6">
        <v>3.3729088208726199</v>
      </c>
      <c r="M6">
        <v>3.21327030250107</v>
      </c>
      <c r="N6">
        <v>3.05415346795056</v>
      </c>
      <c r="O6">
        <v>3.0027023531751902</v>
      </c>
      <c r="P6">
        <v>2.7509518420983801</v>
      </c>
      <c r="Q6">
        <v>2.6988963928649601</v>
      </c>
      <c r="R6">
        <v>2.67439986088189</v>
      </c>
    </row>
    <row r="7" spans="1:18" x14ac:dyDescent="0.25">
      <c r="B7" t="s">
        <v>64</v>
      </c>
      <c r="C7">
        <v>6.26910822798519</v>
      </c>
      <c r="D7">
        <v>3.5691698617075001</v>
      </c>
      <c r="E7">
        <v>2.6725015678338502</v>
      </c>
      <c r="F7">
        <v>2.3709775520493599</v>
      </c>
      <c r="G7">
        <v>1.76103876739151</v>
      </c>
      <c r="H7">
        <v>1.5395100723436399</v>
      </c>
      <c r="I7">
        <v>1.4307187351140001</v>
      </c>
      <c r="J7">
        <v>1.4236213795717501</v>
      </c>
      <c r="K7">
        <v>1.6174824962194401</v>
      </c>
      <c r="L7">
        <v>1.32621348424077</v>
      </c>
      <c r="M7">
        <v>1.33923268048762</v>
      </c>
      <c r="N7">
        <v>1.3629224789926999</v>
      </c>
      <c r="O7">
        <v>1.36452909157765</v>
      </c>
      <c r="P7">
        <v>1.3451037548957601</v>
      </c>
      <c r="Q7">
        <v>1.33014056392184</v>
      </c>
      <c r="R7">
        <v>1.30084931056536</v>
      </c>
    </row>
    <row r="8" spans="1:18" x14ac:dyDescent="0.25">
      <c r="B8" t="s">
        <v>66</v>
      </c>
      <c r="C8">
        <v>5.6188506640764304</v>
      </c>
      <c r="D8">
        <v>3.2421529398089599</v>
      </c>
      <c r="E8">
        <v>2.6757267421910198</v>
      </c>
      <c r="F8">
        <v>2.4038209121384599</v>
      </c>
      <c r="G8">
        <v>2.1017044080349399</v>
      </c>
      <c r="H8">
        <v>2.0754052335626101</v>
      </c>
      <c r="I8">
        <v>2.0837834264962001</v>
      </c>
      <c r="J8">
        <v>2.1054057128423498</v>
      </c>
      <c r="K8">
        <v>1.86241091501232</v>
      </c>
      <c r="L8">
        <v>1.942992606437</v>
      </c>
      <c r="M8">
        <v>1.9421135646671801</v>
      </c>
      <c r="N8">
        <v>1.9278245201876301</v>
      </c>
      <c r="O8">
        <v>1.83991377258592</v>
      </c>
      <c r="P8">
        <v>1.8478568029693501</v>
      </c>
      <c r="Q8">
        <v>1.8150120511769301</v>
      </c>
      <c r="R8">
        <v>1.7978385689398499</v>
      </c>
    </row>
    <row r="9" spans="1:18" x14ac:dyDescent="0.25">
      <c r="B9" t="s">
        <v>67</v>
      </c>
      <c r="C9">
        <v>7.6601602648854801</v>
      </c>
      <c r="D9">
        <v>4.7598668030749298</v>
      </c>
      <c r="E9">
        <v>2.9542735360536798</v>
      </c>
      <c r="F9">
        <v>2.6860570575068698</v>
      </c>
      <c r="G9">
        <v>2.53911507169239</v>
      </c>
      <c r="H9">
        <v>2.3018904974985901</v>
      </c>
      <c r="I9">
        <v>2.3587941347003398</v>
      </c>
      <c r="J9">
        <v>2.3704798081410501</v>
      </c>
      <c r="K9">
        <v>2.3243590416996902</v>
      </c>
      <c r="L9">
        <v>2.2590469801755999</v>
      </c>
      <c r="M9">
        <v>2.25716823604483</v>
      </c>
      <c r="N9">
        <v>2.1704824103408402</v>
      </c>
      <c r="O9">
        <v>2.1459588229492699</v>
      </c>
      <c r="P9">
        <v>2.1522696167882498</v>
      </c>
      <c r="Q9">
        <v>2.1919989081948601</v>
      </c>
      <c r="R9">
        <v>2.18527553626001</v>
      </c>
    </row>
    <row r="10" spans="1:18" x14ac:dyDescent="0.25">
      <c r="B10" t="s">
        <v>68</v>
      </c>
      <c r="C10">
        <v>7.9119455077658696</v>
      </c>
      <c r="D10">
        <v>4.2119569782980699</v>
      </c>
      <c r="E10">
        <v>3.02145084929538</v>
      </c>
      <c r="F10">
        <v>2.8066925117832899</v>
      </c>
      <c r="G10">
        <v>2.73820053871132</v>
      </c>
      <c r="H10">
        <v>2.7654858738007699</v>
      </c>
      <c r="I10">
        <v>2.4815747493578799</v>
      </c>
      <c r="J10">
        <v>2.5190340065208501</v>
      </c>
      <c r="K10">
        <v>2.7207906479377399</v>
      </c>
      <c r="L10">
        <v>2.5806229261518698</v>
      </c>
      <c r="M10">
        <v>2.4755099382561001</v>
      </c>
      <c r="N10">
        <v>2.4816845869732398</v>
      </c>
      <c r="O10">
        <v>2.37677497556894</v>
      </c>
      <c r="P10">
        <v>2.3882752076040998</v>
      </c>
      <c r="Q10">
        <v>2.3724333239734099</v>
      </c>
      <c r="R10">
        <v>2.36056072793426</v>
      </c>
    </row>
    <row r="11" spans="1:18" x14ac:dyDescent="0.25">
      <c r="B11" t="s">
        <v>87</v>
      </c>
      <c r="C11">
        <v>7.2617567523819098</v>
      </c>
      <c r="D11">
        <v>4.6114617558741502</v>
      </c>
      <c r="E11">
        <v>3.70004937917972</v>
      </c>
      <c r="F11">
        <v>3.28879584084918</v>
      </c>
      <c r="G11">
        <v>2.9864972622067198</v>
      </c>
      <c r="H11">
        <v>2.8079494115947901</v>
      </c>
      <c r="I11">
        <v>2.7093654594938599</v>
      </c>
      <c r="J11">
        <v>2.6754479147068202</v>
      </c>
      <c r="K11">
        <v>2.6324521657230799</v>
      </c>
      <c r="L11">
        <v>2.59753096597463</v>
      </c>
      <c r="M11">
        <v>2.54654196999426</v>
      </c>
      <c r="N11">
        <v>2.5034935840111401</v>
      </c>
      <c r="O11">
        <v>2.4654453385597601</v>
      </c>
      <c r="P11">
        <v>2.4232510427373199</v>
      </c>
      <c r="Q11">
        <v>2.3873095764472998</v>
      </c>
      <c r="R11">
        <v>2.3806052942040301</v>
      </c>
    </row>
    <row r="12" spans="1:18" x14ac:dyDescent="0.25">
      <c r="B12" t="s">
        <v>88</v>
      </c>
    </row>
    <row r="29" spans="1:21" x14ac:dyDescent="0.25">
      <c r="A29" t="s">
        <v>72</v>
      </c>
      <c r="B29" t="s">
        <v>69</v>
      </c>
      <c r="C29">
        <v>0.61886746766952605</v>
      </c>
      <c r="D29">
        <v>0.63896993743971897</v>
      </c>
      <c r="E29">
        <v>0.59942256617038503</v>
      </c>
      <c r="F29">
        <v>0.66396452920189897</v>
      </c>
      <c r="G29">
        <v>0.65935809972954396</v>
      </c>
      <c r="H29">
        <v>0.75236125496047601</v>
      </c>
      <c r="I29">
        <v>0.79744511073522195</v>
      </c>
      <c r="J29">
        <v>0.87770685963820005</v>
      </c>
      <c r="K29">
        <v>0.96837344634633704</v>
      </c>
      <c r="L29">
        <v>0.96770501934629305</v>
      </c>
      <c r="M29">
        <v>0.98844525006342898</v>
      </c>
      <c r="N29">
        <v>0.97073585981400601</v>
      </c>
      <c r="O29">
        <v>0.94769574212334096</v>
      </c>
      <c r="P29">
        <v>1.0191105471497901</v>
      </c>
      <c r="Q29">
        <v>1.0513056463489501</v>
      </c>
      <c r="R29">
        <v>1.0291420166416401</v>
      </c>
      <c r="T29">
        <f>F29*0.9</f>
        <v>0.59756807628170905</v>
      </c>
      <c r="U29">
        <f>G29*1.03</f>
        <v>0.67913884272143032</v>
      </c>
    </row>
    <row r="30" spans="1:21" x14ac:dyDescent="0.25">
      <c r="B30" t="s">
        <v>2</v>
      </c>
      <c r="C30">
        <v>0.56799508262041698</v>
      </c>
      <c r="D30">
        <v>0.73782956963910795</v>
      </c>
      <c r="E30">
        <v>0.82841019991545595</v>
      </c>
      <c r="F30">
        <v>0.95340447889123303</v>
      </c>
      <c r="G30">
        <v>1.00706983782943</v>
      </c>
      <c r="H30">
        <v>1.0342405519451501</v>
      </c>
      <c r="I30">
        <v>1.02681383674879</v>
      </c>
      <c r="J30">
        <v>1.0134913184123899</v>
      </c>
      <c r="K30">
        <v>1.1474811713394899</v>
      </c>
      <c r="L30">
        <v>1.1383456597853301</v>
      </c>
      <c r="M30">
        <v>1.12089063144226</v>
      </c>
      <c r="N30">
        <v>1.1812981841990999</v>
      </c>
      <c r="O30">
        <v>1.20440117792351</v>
      </c>
      <c r="P30">
        <v>1.2426978048951201</v>
      </c>
      <c r="Q30">
        <v>1.28016634641629</v>
      </c>
      <c r="R30">
        <v>1.2880430222741299</v>
      </c>
      <c r="T30">
        <f t="shared" ref="T30:T39" si="0">F30*0.9</f>
        <v>0.85806403100210971</v>
      </c>
      <c r="U30">
        <f t="shared" ref="U30:U39" si="1">G30*1.03</f>
        <v>1.037281932964313</v>
      </c>
    </row>
    <row r="31" spans="1:21" x14ac:dyDescent="0.25">
      <c r="B31" t="s">
        <v>3</v>
      </c>
      <c r="C31">
        <v>0.45992944211117098</v>
      </c>
      <c r="D31">
        <v>0.75655323272185204</v>
      </c>
      <c r="E31">
        <v>0.78786925006743602</v>
      </c>
      <c r="F31">
        <v>0.791421775259327</v>
      </c>
      <c r="G31">
        <v>0.79686202367824599</v>
      </c>
      <c r="H31">
        <v>0.80999205554315601</v>
      </c>
      <c r="I31">
        <v>0.82181254565915496</v>
      </c>
      <c r="J31">
        <v>0.849833551969292</v>
      </c>
      <c r="K31">
        <v>0.87114994957861702</v>
      </c>
      <c r="L31">
        <v>0.88730242944368098</v>
      </c>
      <c r="M31">
        <v>0.86354352840537396</v>
      </c>
      <c r="N31">
        <v>0.91777444599858005</v>
      </c>
      <c r="O31">
        <v>0.94854179782723402</v>
      </c>
      <c r="P31">
        <v>0.945306836226529</v>
      </c>
      <c r="Q31">
        <v>0.96460243766814902</v>
      </c>
      <c r="R31">
        <v>0.97178948541805299</v>
      </c>
      <c r="T31">
        <f t="shared" si="0"/>
        <v>0.71227959773339433</v>
      </c>
      <c r="U31">
        <f t="shared" si="1"/>
        <v>0.82076788438859338</v>
      </c>
    </row>
    <row r="32" spans="1:21" x14ac:dyDescent="0.25">
      <c r="B32" t="s">
        <v>46</v>
      </c>
      <c r="C32">
        <v>0.51912045483860603</v>
      </c>
      <c r="D32">
        <v>0.65575070893852305</v>
      </c>
      <c r="E32">
        <v>0.93740422455309103</v>
      </c>
      <c r="F32">
        <v>0.93324663262586205</v>
      </c>
      <c r="G32">
        <v>0.88743423953480705</v>
      </c>
      <c r="H32">
        <v>0.86890297129512895</v>
      </c>
      <c r="I32">
        <v>0.853977866598984</v>
      </c>
      <c r="J32">
        <v>0.83234214064285195</v>
      </c>
      <c r="K32">
        <v>0.89900619711776097</v>
      </c>
      <c r="L32">
        <v>0.91129883338245299</v>
      </c>
      <c r="M32">
        <v>0.88624291206679895</v>
      </c>
      <c r="N32">
        <v>0.87815556362251701</v>
      </c>
      <c r="O32">
        <v>0.93912593282261403</v>
      </c>
      <c r="P32">
        <v>0.97858142811122395</v>
      </c>
      <c r="Q32">
        <v>0.98233536813668998</v>
      </c>
      <c r="R32">
        <v>0.99279284796327205</v>
      </c>
      <c r="T32">
        <f t="shared" si="0"/>
        <v>0.8399219693632759</v>
      </c>
      <c r="U32">
        <f t="shared" si="1"/>
        <v>0.9140572667208513</v>
      </c>
    </row>
    <row r="33" spans="2:21" x14ac:dyDescent="0.25">
      <c r="B33" t="s">
        <v>63</v>
      </c>
      <c r="C33">
        <v>0.49788033141306198</v>
      </c>
      <c r="D33">
        <v>0.75874749864268598</v>
      </c>
      <c r="E33">
        <v>0.83161594041932296</v>
      </c>
      <c r="F33">
        <v>0.80768257614029504</v>
      </c>
      <c r="G33">
        <v>0.85460032219055304</v>
      </c>
      <c r="H33">
        <v>0.90991572494841599</v>
      </c>
      <c r="I33">
        <v>1.0522216718781301</v>
      </c>
      <c r="J33">
        <v>1.0777496737682699</v>
      </c>
      <c r="K33">
        <v>1.07249447687189</v>
      </c>
      <c r="L33">
        <v>1.0851504975391699</v>
      </c>
      <c r="M33">
        <v>1.07279514211352</v>
      </c>
      <c r="N33">
        <v>1.10138020879085</v>
      </c>
      <c r="O33">
        <v>1.1274504720229099</v>
      </c>
      <c r="P33">
        <v>1.1271152539409901</v>
      </c>
      <c r="Q33">
        <v>1.1424652668155999</v>
      </c>
      <c r="R33">
        <v>1.1458405097516</v>
      </c>
      <c r="T33">
        <f t="shared" si="0"/>
        <v>0.72691431852626553</v>
      </c>
      <c r="U33">
        <f t="shared" si="1"/>
        <v>0.88023833185626965</v>
      </c>
    </row>
    <row r="34" spans="2:21" x14ac:dyDescent="0.25">
      <c r="B34" t="s">
        <v>65</v>
      </c>
      <c r="C34">
        <v>0.49072741783180102</v>
      </c>
      <c r="D34">
        <v>0.56131919960962695</v>
      </c>
      <c r="E34">
        <v>0.585047199022803</v>
      </c>
      <c r="F34">
        <v>0.756714835220202</v>
      </c>
      <c r="G34">
        <v>0.78333941917759897</v>
      </c>
      <c r="H34">
        <v>0.79871937946664495</v>
      </c>
      <c r="I34">
        <v>0.84483561956156294</v>
      </c>
      <c r="J34">
        <v>0.807542611487993</v>
      </c>
      <c r="K34">
        <v>0.83346263917004804</v>
      </c>
      <c r="L34">
        <v>0.82922969242726696</v>
      </c>
      <c r="M34">
        <v>0.85695533851282202</v>
      </c>
      <c r="N34">
        <v>0.86822161760835603</v>
      </c>
      <c r="O34">
        <v>0.85612483165521203</v>
      </c>
      <c r="P34">
        <v>0.85109025473522903</v>
      </c>
      <c r="Q34">
        <v>0.84037884799528195</v>
      </c>
      <c r="R34">
        <v>0.84912861303894005</v>
      </c>
      <c r="T34">
        <f t="shared" si="0"/>
        <v>0.68104335169818186</v>
      </c>
      <c r="U34">
        <f t="shared" si="1"/>
        <v>0.80683960175292702</v>
      </c>
    </row>
    <row r="35" spans="2:21" x14ac:dyDescent="0.25">
      <c r="B35" t="s">
        <v>64</v>
      </c>
      <c r="C35">
        <v>0.36210255201597003</v>
      </c>
      <c r="D35">
        <v>0.60392648638482604</v>
      </c>
      <c r="E35">
        <v>0.65458146271592599</v>
      </c>
      <c r="F35">
        <v>0.880715952848661</v>
      </c>
      <c r="G35">
        <v>0.99811256635925805</v>
      </c>
      <c r="H35">
        <v>1.1005099541610099</v>
      </c>
      <c r="I35">
        <v>1.1301195499829799</v>
      </c>
      <c r="J35">
        <v>1.1399755284064199</v>
      </c>
      <c r="K35">
        <v>1.1299878444554801</v>
      </c>
      <c r="L35">
        <v>1.18685792468917</v>
      </c>
      <c r="M35">
        <v>1.17987860807376</v>
      </c>
      <c r="N35">
        <v>1.1727306096935399</v>
      </c>
      <c r="O35">
        <v>1.16560154551436</v>
      </c>
      <c r="P35">
        <v>1.16964485875019</v>
      </c>
      <c r="Q35">
        <v>1.1491422522571899</v>
      </c>
      <c r="R35">
        <v>1.1558381173571901</v>
      </c>
      <c r="T35">
        <f t="shared" si="0"/>
        <v>0.79264435756379492</v>
      </c>
      <c r="U35">
        <f t="shared" si="1"/>
        <v>1.0280559433500358</v>
      </c>
    </row>
    <row r="36" spans="2:21" x14ac:dyDescent="0.25">
      <c r="B36" t="s">
        <v>66</v>
      </c>
      <c r="C36">
        <v>0.56380708274705904</v>
      </c>
      <c r="D36">
        <v>0.61727685135505195</v>
      </c>
      <c r="E36">
        <v>0.66771377685178102</v>
      </c>
      <c r="F36">
        <v>0.96257149671022402</v>
      </c>
      <c r="G36">
        <v>1.00745778839002</v>
      </c>
      <c r="H36">
        <v>1.0345327137174201</v>
      </c>
      <c r="I36">
        <v>1.0413637498275601</v>
      </c>
      <c r="J36">
        <v>1.0372445577251801</v>
      </c>
      <c r="K36">
        <v>1.1436340110415399</v>
      </c>
      <c r="L36">
        <v>1.0955596574506099</v>
      </c>
      <c r="M36">
        <v>1.1158768525035201</v>
      </c>
      <c r="N36">
        <v>1.12889678037932</v>
      </c>
      <c r="O36">
        <v>1.14711284487506</v>
      </c>
      <c r="P36">
        <v>1.21355262167153</v>
      </c>
      <c r="Q36">
        <v>1.1911663489845501</v>
      </c>
      <c r="R36">
        <v>1.21298143742922</v>
      </c>
      <c r="T36">
        <f t="shared" si="0"/>
        <v>0.86631434703920163</v>
      </c>
      <c r="U36">
        <f t="shared" si="1"/>
        <v>1.0376815220417206</v>
      </c>
    </row>
    <row r="37" spans="2:21" x14ac:dyDescent="0.25">
      <c r="B37" t="s">
        <v>67</v>
      </c>
      <c r="C37">
        <v>0.50498896821867301</v>
      </c>
      <c r="D37">
        <v>0.64227213448212395</v>
      </c>
      <c r="E37">
        <v>0.67827460772680204</v>
      </c>
      <c r="F37">
        <v>0.697196410796593</v>
      </c>
      <c r="G37">
        <v>0.77388589350059001</v>
      </c>
      <c r="H37">
        <v>0.78006574816215601</v>
      </c>
      <c r="I37">
        <v>0.81874585998772098</v>
      </c>
      <c r="J37">
        <v>0.75400068320798497</v>
      </c>
      <c r="K37">
        <v>0.75712269193459303</v>
      </c>
      <c r="L37">
        <v>0.76467725895477201</v>
      </c>
      <c r="M37">
        <v>0.81292283649805397</v>
      </c>
      <c r="N37">
        <v>0.83118579074187304</v>
      </c>
      <c r="O37">
        <v>0.87801061045163298</v>
      </c>
      <c r="P37">
        <v>0.90851092986696802</v>
      </c>
      <c r="Q37">
        <v>0.91579085816304195</v>
      </c>
      <c r="R37">
        <v>0.90969164953872805</v>
      </c>
      <c r="T37">
        <f t="shared" si="0"/>
        <v>0.62747676971693367</v>
      </c>
      <c r="U37">
        <f t="shared" si="1"/>
        <v>0.79710247030560777</v>
      </c>
    </row>
    <row r="38" spans="2:21" x14ac:dyDescent="0.25">
      <c r="B38" t="s">
        <v>68</v>
      </c>
      <c r="C38">
        <v>0.56229131487021999</v>
      </c>
      <c r="D38">
        <v>0.788669215688515</v>
      </c>
      <c r="E38">
        <v>0.83774812350699401</v>
      </c>
      <c r="F38">
        <v>0.86155774807450902</v>
      </c>
      <c r="G38">
        <v>0.89100146841919103</v>
      </c>
      <c r="H38">
        <v>1.0241358398037701</v>
      </c>
      <c r="I38">
        <v>1.05845878340039</v>
      </c>
      <c r="J38">
        <v>1.0626763557318299</v>
      </c>
      <c r="K38">
        <v>1.0387935845474601</v>
      </c>
      <c r="L38">
        <v>1.0265400345103799</v>
      </c>
      <c r="M38">
        <v>1.03464638797314</v>
      </c>
      <c r="N38">
        <v>1.0332557301859899</v>
      </c>
      <c r="O38">
        <v>1.05682686967788</v>
      </c>
      <c r="P38">
        <v>1.0454823715131301</v>
      </c>
      <c r="Q38">
        <v>1.0286702783086901</v>
      </c>
      <c r="R38">
        <v>1.0461253729014199</v>
      </c>
      <c r="T38">
        <f t="shared" si="0"/>
        <v>0.77540197326705818</v>
      </c>
      <c r="U38">
        <f t="shared" si="1"/>
        <v>0.91773151247176676</v>
      </c>
    </row>
    <row r="39" spans="2:21" x14ac:dyDescent="0.25">
      <c r="C39">
        <v>0.51477101143365001</v>
      </c>
      <c r="D39">
        <v>0.67613148349020302</v>
      </c>
      <c r="E39">
        <v>0.740808735095</v>
      </c>
      <c r="F39">
        <v>0.83084764357688101</v>
      </c>
      <c r="G39">
        <v>0.86591216588092401</v>
      </c>
      <c r="H39">
        <v>0.91133761940033298</v>
      </c>
      <c r="I39">
        <v>0.944579459438049</v>
      </c>
      <c r="J39">
        <v>0.94525632809904203</v>
      </c>
      <c r="K39">
        <v>0.98615060124032095</v>
      </c>
      <c r="L39">
        <v>0.98926670075291301</v>
      </c>
      <c r="M39">
        <v>0.99321974876526897</v>
      </c>
      <c r="N39">
        <v>1.00836347910341</v>
      </c>
      <c r="O39">
        <v>1.02708918248938</v>
      </c>
      <c r="P39">
        <v>1.0501092906860701</v>
      </c>
      <c r="Q39">
        <v>1.0546023651094401</v>
      </c>
      <c r="R39">
        <v>1.06013730723142</v>
      </c>
      <c r="T39">
        <f t="shared" si="0"/>
        <v>0.74776287921919293</v>
      </c>
      <c r="U39">
        <f t="shared" si="1"/>
        <v>0.89188953085735179</v>
      </c>
    </row>
    <row r="40" spans="2:21" x14ac:dyDescent="0.25">
      <c r="E40">
        <v>0.740808735095</v>
      </c>
      <c r="J40">
        <v>0.94525632809904203</v>
      </c>
      <c r="K40">
        <v>0.98615060124032095</v>
      </c>
      <c r="L40">
        <v>0.98926670075291301</v>
      </c>
      <c r="M40">
        <v>0.99321974876526897</v>
      </c>
      <c r="N40">
        <v>1.00836347910341</v>
      </c>
    </row>
    <row r="41" spans="2:21" x14ac:dyDescent="0.25">
      <c r="E41">
        <v>0.76</v>
      </c>
      <c r="J41">
        <v>0.97</v>
      </c>
      <c r="K41">
        <v>0.98499999999999999</v>
      </c>
      <c r="L41">
        <v>1</v>
      </c>
      <c r="M41">
        <v>1.01</v>
      </c>
      <c r="N41">
        <v>1.02</v>
      </c>
    </row>
    <row r="44" spans="2:21" x14ac:dyDescent="0.25">
      <c r="B44" t="s">
        <v>71</v>
      </c>
      <c r="C44">
        <v>7.2617567523819098</v>
      </c>
      <c r="D44">
        <v>4.6114617558741502</v>
      </c>
      <c r="E44">
        <v>3.70004937917972</v>
      </c>
      <c r="F44">
        <v>3.28879584084918</v>
      </c>
      <c r="G44">
        <v>2.9864972622067198</v>
      </c>
      <c r="H44">
        <v>2.8079494115947901</v>
      </c>
      <c r="I44">
        <v>2.7093654594938599</v>
      </c>
      <c r="J44">
        <v>2.6754479147068202</v>
      </c>
      <c r="K44">
        <v>2.6324521657230799</v>
      </c>
      <c r="L44">
        <v>2.59753096597463</v>
      </c>
      <c r="M44">
        <v>2.54654196999426</v>
      </c>
      <c r="N44">
        <v>2.5034935840111401</v>
      </c>
      <c r="O44">
        <v>2.4654453385597601</v>
      </c>
      <c r="P44">
        <v>2.4232510427373199</v>
      </c>
      <c r="Q44">
        <v>2.3873095764472998</v>
      </c>
      <c r="R44">
        <v>2.3806052942040301</v>
      </c>
    </row>
    <row r="45" spans="2:21" x14ac:dyDescent="0.25">
      <c r="B45" t="s">
        <v>72</v>
      </c>
      <c r="C45">
        <v>0.51477101143365001</v>
      </c>
      <c r="D45">
        <v>0.67613148349020302</v>
      </c>
      <c r="E45">
        <v>0.740808735095</v>
      </c>
      <c r="F45">
        <v>0.83084764357688101</v>
      </c>
      <c r="G45">
        <v>0.86591216588092401</v>
      </c>
      <c r="H45">
        <v>0.91133761940033298</v>
      </c>
      <c r="I45">
        <v>0.944579459438049</v>
      </c>
      <c r="J45">
        <v>0.94525632809904203</v>
      </c>
      <c r="K45">
        <v>0.98615060124032095</v>
      </c>
      <c r="L45">
        <v>0.98926670075291301</v>
      </c>
      <c r="M45">
        <v>0.99321974876526897</v>
      </c>
      <c r="N45">
        <v>1.00836347910341</v>
      </c>
      <c r="O45">
        <v>1.02708918248938</v>
      </c>
      <c r="P45">
        <v>1.0501092906860701</v>
      </c>
      <c r="Q45">
        <v>1.0546023651094401</v>
      </c>
      <c r="R45">
        <v>1.06013730723142</v>
      </c>
    </row>
    <row r="46" spans="2:21" x14ac:dyDescent="0.25">
      <c r="B46" t="s">
        <v>70</v>
      </c>
      <c r="C46">
        <f>(C11*C39)*3</f>
        <v>11.214425604626319</v>
      </c>
      <c r="D46">
        <f t="shared" ref="D46:R46" si="2">(D11*D39)*3</f>
        <v>9.3538634341725775</v>
      </c>
      <c r="E46">
        <f>(E11*E40)*3</f>
        <v>8.2230867011375057</v>
      </c>
      <c r="F46">
        <f t="shared" si="2"/>
        <v>8.1974648237249639</v>
      </c>
      <c r="G46">
        <f t="shared" si="2"/>
        <v>7.7581329381446125</v>
      </c>
      <c r="H46">
        <f t="shared" si="2"/>
        <v>7.676969796478085</v>
      </c>
      <c r="I46">
        <f t="shared" si="2"/>
        <v>7.6776328834464938</v>
      </c>
      <c r="J46">
        <f>(J11*J40)*3</f>
        <v>7.5869522156280231</v>
      </c>
      <c r="K46">
        <f>(K11*K40)*3</f>
        <v>7.7879828578926009</v>
      </c>
      <c r="L46">
        <f>(L11*L40)*3</f>
        <v>7.7089526664397479</v>
      </c>
      <c r="M46">
        <f>(M11*M40)*3</f>
        <v>7.587827326973736</v>
      </c>
      <c r="N46">
        <f>(N11*N40)*3</f>
        <v>7.5732945008596149</v>
      </c>
      <c r="O46">
        <f t="shared" si="2"/>
        <v>7.5966967117607904</v>
      </c>
      <c r="P46">
        <f t="shared" si="2"/>
        <v>7.634035300929499</v>
      </c>
      <c r="Q46">
        <f t="shared" si="2"/>
        <v>7.5529869767092137</v>
      </c>
      <c r="R46">
        <f t="shared" si="2"/>
        <v>7.5713054585349688</v>
      </c>
    </row>
    <row r="47" spans="2:21" x14ac:dyDescent="0.25">
      <c r="B47" t="s">
        <v>73</v>
      </c>
      <c r="C47">
        <f>32 - C50</f>
        <v>10.135881796270823</v>
      </c>
      <c r="D47">
        <f t="shared" ref="D47:R47" si="3">32 - D50</f>
        <v>15.254933075314781</v>
      </c>
      <c r="E47">
        <f t="shared" si="3"/>
        <v>17.218326495044138</v>
      </c>
      <c r="F47">
        <f t="shared" si="3"/>
        <v>18.181296390755897</v>
      </c>
      <c r="G47">
        <f t="shared" si="3"/>
        <v>18.802434097468378</v>
      </c>
      <c r="H47">
        <f t="shared" si="3"/>
        <v>18.835176041777554</v>
      </c>
      <c r="I47">
        <f t="shared" si="3"/>
        <v>18.802476810342903</v>
      </c>
      <c r="J47">
        <f t="shared" si="3"/>
        <v>18.653926965933003</v>
      </c>
      <c r="K47">
        <f t="shared" si="3"/>
        <v>18.430997338209899</v>
      </c>
      <c r="L47">
        <f t="shared" si="3"/>
        <v>18.249769299948142</v>
      </c>
      <c r="M47">
        <f t="shared" si="3"/>
        <v>17.952710200508669</v>
      </c>
      <c r="N47">
        <f t="shared" si="3"/>
        <v>17.625851922713409</v>
      </c>
      <c r="O47">
        <f t="shared" si="3"/>
        <v>17.227830574336949</v>
      </c>
      <c r="P47">
        <f t="shared" si="3"/>
        <v>16.877380917128708</v>
      </c>
      <c r="Q47">
        <f t="shared" si="3"/>
        <v>16.336509679107287</v>
      </c>
      <c r="R47">
        <f t="shared" si="3"/>
        <v>15.584479250133271</v>
      </c>
    </row>
    <row r="48" spans="2:21" x14ac:dyDescent="0.25">
      <c r="C48">
        <f>MIN(2.9,C44)</f>
        <v>2.9</v>
      </c>
      <c r="D48">
        <f>MIN(2.9,D44)</f>
        <v>2.9</v>
      </c>
      <c r="E48">
        <f>MIN(2.9,E44)</f>
        <v>2.9</v>
      </c>
      <c r="F48">
        <f>MIN(2.9,F44)</f>
        <v>2.9</v>
      </c>
      <c r="G48">
        <f>MIN(2.9,G44)</f>
        <v>2.9</v>
      </c>
      <c r="H48">
        <f t="shared" ref="H48:R48" si="4">MIN(2.9,H44)</f>
        <v>2.8079494115947901</v>
      </c>
      <c r="I48">
        <f t="shared" si="4"/>
        <v>2.7093654594938599</v>
      </c>
      <c r="J48">
        <f t="shared" si="4"/>
        <v>2.6754479147068202</v>
      </c>
      <c r="K48">
        <f t="shared" si="4"/>
        <v>2.6324521657230799</v>
      </c>
      <c r="L48">
        <f t="shared" si="4"/>
        <v>2.59753096597463</v>
      </c>
      <c r="M48">
        <f t="shared" si="4"/>
        <v>2.54654196999426</v>
      </c>
      <c r="N48">
        <f t="shared" si="4"/>
        <v>2.5034935840111401</v>
      </c>
      <c r="O48">
        <f t="shared" si="4"/>
        <v>2.4654453385597601</v>
      </c>
      <c r="P48">
        <f t="shared" si="4"/>
        <v>2.4232510427373199</v>
      </c>
      <c r="Q48">
        <f t="shared" si="4"/>
        <v>2.3873095764472998</v>
      </c>
      <c r="R48">
        <f t="shared" si="4"/>
        <v>2.3806052942040301</v>
      </c>
    </row>
    <row r="49" spans="2:18" x14ac:dyDescent="0.25">
      <c r="C49">
        <f>31*(0.72*C45+0.42*C48)-38</f>
        <v>11.247688975199068</v>
      </c>
      <c r="D49">
        <f t="shared" ref="D49:R49" si="5">31*(0.72*D45+0.42*D48)-38</f>
        <v>14.849254711501331</v>
      </c>
      <c r="E49">
        <f t="shared" si="5"/>
        <v>16.292850967320398</v>
      </c>
      <c r="F49">
        <f t="shared" si="5"/>
        <v>18.30251940463598</v>
      </c>
      <c r="G49">
        <f t="shared" si="5"/>
        <v>19.085159542462222</v>
      </c>
      <c r="H49">
        <f t="shared" si="5"/>
        <v>18.9005570039796</v>
      </c>
      <c r="I49">
        <f t="shared" si="5"/>
        <v>18.358951817267304</v>
      </c>
      <c r="J49">
        <f t="shared" si="5"/>
        <v>17.932453092653411</v>
      </c>
      <c r="K49">
        <f t="shared" si="5"/>
        <v>18.28540861739846</v>
      </c>
      <c r="L49">
        <f t="shared" si="5"/>
        <v>17.900285937794692</v>
      </c>
      <c r="M49">
        <f t="shared" si="5"/>
        <v>17.324641241766066</v>
      </c>
      <c r="N49">
        <f t="shared" si="5"/>
        <v>17.102159317413154</v>
      </c>
      <c r="O49">
        <f t="shared" si="5"/>
        <v>17.024728861211038</v>
      </c>
      <c r="P49">
        <f t="shared" si="5"/>
        <v>16.989167944552989</v>
      </c>
      <c r="Q49">
        <f t="shared" si="5"/>
        <v>16.621495474586546</v>
      </c>
      <c r="R49">
        <f t="shared" si="5"/>
        <v>16.657745627941765</v>
      </c>
    </row>
    <row r="50" spans="2:18" x14ac:dyDescent="0.25">
      <c r="C50">
        <v>21.864118203729177</v>
      </c>
      <c r="D50">
        <v>16.745066924685219</v>
      </c>
      <c r="E50">
        <v>14.78167350495586</v>
      </c>
      <c r="F50">
        <v>13.818703609244103</v>
      </c>
      <c r="G50">
        <v>13.197565902531622</v>
      </c>
      <c r="H50">
        <v>13.164823958222446</v>
      </c>
      <c r="I50">
        <v>13.197523189657099</v>
      </c>
      <c r="J50">
        <v>13.346073034066999</v>
      </c>
      <c r="K50">
        <v>13.569002661790099</v>
      </c>
      <c r="L50">
        <v>13.750230700051858</v>
      </c>
      <c r="M50">
        <v>14.047289799491333</v>
      </c>
      <c r="N50">
        <v>14.374148077286593</v>
      </c>
      <c r="O50">
        <v>14.772169425663053</v>
      </c>
      <c r="P50">
        <v>15.122619082871292</v>
      </c>
      <c r="Q50">
        <v>15.663490320892711</v>
      </c>
      <c r="R50">
        <v>16.415520749866729</v>
      </c>
    </row>
    <row r="52" spans="2:18" x14ac:dyDescent="0.25">
      <c r="B52" t="s">
        <v>69</v>
      </c>
      <c r="C52">
        <v>0.34517716177640501</v>
      </c>
      <c r="D52">
        <v>0.331898408886875</v>
      </c>
      <c r="E52">
        <v>0.33156804839762</v>
      </c>
      <c r="F52">
        <v>0.33358714261720701</v>
      </c>
      <c r="G52">
        <v>0.32077170877424699</v>
      </c>
      <c r="H52">
        <v>0.31210750037205498</v>
      </c>
      <c r="I52">
        <v>0.312997520177761</v>
      </c>
      <c r="J52">
        <v>0.31076953144813602</v>
      </c>
      <c r="K52">
        <v>0.318721141178125</v>
      </c>
      <c r="L52">
        <v>0.31316011636242802</v>
      </c>
      <c r="M52">
        <v>0.302645217242971</v>
      </c>
      <c r="N52">
        <v>0.279718579721634</v>
      </c>
      <c r="O52">
        <v>0.26529140829957798</v>
      </c>
      <c r="P52">
        <v>0.25094310212318199</v>
      </c>
      <c r="Q52">
        <v>0.23227298955251099</v>
      </c>
      <c r="R52">
        <v>0.101293557758631</v>
      </c>
    </row>
    <row r="53" spans="2:18" x14ac:dyDescent="0.25">
      <c r="B53" t="s">
        <v>2</v>
      </c>
      <c r="C53">
        <v>0.39962017631192298</v>
      </c>
      <c r="D53">
        <v>0.40462662028268598</v>
      </c>
      <c r="E53">
        <v>0.40667812435719702</v>
      </c>
      <c r="F53">
        <v>0.407236002084708</v>
      </c>
      <c r="G53">
        <v>0.404642676295559</v>
      </c>
      <c r="H53">
        <v>0.397375357594489</v>
      </c>
      <c r="I53">
        <v>0.40633205118937499</v>
      </c>
      <c r="J53">
        <v>0.40925453115525101</v>
      </c>
      <c r="K53">
        <v>0.33850257143746398</v>
      </c>
      <c r="L53">
        <v>0.32826604065993797</v>
      </c>
      <c r="M53">
        <v>0.324476897552257</v>
      </c>
      <c r="N53">
        <v>0.32217676855603</v>
      </c>
      <c r="O53">
        <v>0.32513408703452701</v>
      </c>
      <c r="P53">
        <v>0.377900943004083</v>
      </c>
      <c r="Q53">
        <v>0.31040502581345703</v>
      </c>
      <c r="R53">
        <v>0.31025659174167403</v>
      </c>
    </row>
    <row r="54" spans="2:18" x14ac:dyDescent="0.25">
      <c r="B54" t="s">
        <v>3</v>
      </c>
      <c r="C54">
        <v>0.45731223178415398</v>
      </c>
      <c r="D54">
        <v>0.45327814574383102</v>
      </c>
      <c r="E54">
        <v>0.43729283934943097</v>
      </c>
      <c r="F54">
        <v>0.43571639734912698</v>
      </c>
      <c r="G54">
        <v>0.42515621605999498</v>
      </c>
      <c r="H54">
        <v>0.41665963563498498</v>
      </c>
      <c r="I54">
        <v>0.42472177853839699</v>
      </c>
      <c r="J54">
        <v>0.416769811027629</v>
      </c>
      <c r="K54">
        <v>0.36431078217284801</v>
      </c>
      <c r="L54">
        <v>0.36533954905766702</v>
      </c>
      <c r="M54">
        <v>0.35616895730734799</v>
      </c>
      <c r="N54">
        <v>0.33260840405318098</v>
      </c>
      <c r="O54">
        <v>0.32225000050656499</v>
      </c>
      <c r="P54">
        <v>0.28470136474407198</v>
      </c>
      <c r="Q54">
        <v>0.26783585134181398</v>
      </c>
      <c r="R54">
        <v>0.20504751694069501</v>
      </c>
    </row>
    <row r="55" spans="2:18" x14ac:dyDescent="0.25">
      <c r="B55" t="s">
        <v>46</v>
      </c>
      <c r="C55">
        <v>0.44464596142313201</v>
      </c>
      <c r="D55">
        <v>0.43389819406214702</v>
      </c>
      <c r="E55">
        <v>0.43417908143105199</v>
      </c>
      <c r="F55">
        <v>0.42597085313538802</v>
      </c>
      <c r="G55">
        <v>0.42287275502293897</v>
      </c>
      <c r="H55">
        <v>0.423705962994602</v>
      </c>
      <c r="I55">
        <v>0.42808721428111601</v>
      </c>
      <c r="J55">
        <v>0.41641149423798801</v>
      </c>
      <c r="K55">
        <v>0.43807970653266698</v>
      </c>
      <c r="L55">
        <v>0.42188717506040002</v>
      </c>
      <c r="M55">
        <v>0.40099486420195601</v>
      </c>
      <c r="N55">
        <v>0.39343632574780102</v>
      </c>
      <c r="O55">
        <v>0.377176415774719</v>
      </c>
      <c r="P55">
        <v>0.37348357861327203</v>
      </c>
      <c r="Q55">
        <v>0.28399068887055501</v>
      </c>
      <c r="R55">
        <v>0.25764153270279899</v>
      </c>
    </row>
    <row r="56" spans="2:18" x14ac:dyDescent="0.25">
      <c r="B56" t="s">
        <v>63</v>
      </c>
      <c r="C56">
        <v>0.43680378718840801</v>
      </c>
      <c r="D56">
        <v>0.43091386981452601</v>
      </c>
      <c r="E56">
        <v>0.42358071760057497</v>
      </c>
      <c r="F56">
        <v>0.40176391776071901</v>
      </c>
      <c r="G56">
        <v>0.39404588839398103</v>
      </c>
      <c r="H56">
        <v>0.37904986721968298</v>
      </c>
      <c r="I56">
        <v>0.38564407216299901</v>
      </c>
      <c r="J56">
        <v>0.36744792982205199</v>
      </c>
      <c r="K56">
        <v>0.384339724695624</v>
      </c>
      <c r="L56">
        <v>0.34848760360609898</v>
      </c>
      <c r="M56">
        <v>0.32010717768316099</v>
      </c>
      <c r="N56">
        <v>0.30530342580550601</v>
      </c>
      <c r="O56">
        <v>0.27505036418261802</v>
      </c>
      <c r="P56">
        <v>0.25779813120900802</v>
      </c>
      <c r="Q56">
        <v>0.22946536646309099</v>
      </c>
      <c r="R56">
        <v>0.17589133474649599</v>
      </c>
    </row>
    <row r="57" spans="2:18" x14ac:dyDescent="0.25">
      <c r="B57" t="s">
        <v>65</v>
      </c>
      <c r="C57">
        <v>0.49918578340206199</v>
      </c>
      <c r="D57">
        <v>0.491517227288712</v>
      </c>
      <c r="E57">
        <v>0.49176166498110402</v>
      </c>
      <c r="F57">
        <v>0.48866907998936199</v>
      </c>
      <c r="G57">
        <v>0.49353753518294102</v>
      </c>
      <c r="H57">
        <v>0.48964014877965401</v>
      </c>
      <c r="I57">
        <v>0.47265703585354202</v>
      </c>
      <c r="J57">
        <v>0.44282299739282599</v>
      </c>
      <c r="K57">
        <v>0.45379098272041102</v>
      </c>
      <c r="L57">
        <v>0.44921674188603</v>
      </c>
      <c r="M57">
        <v>0.44226930090691202</v>
      </c>
      <c r="N57">
        <v>0.44123684141879099</v>
      </c>
      <c r="O57">
        <v>0.43628491664575098</v>
      </c>
      <c r="P57">
        <v>0.31590874046439499</v>
      </c>
      <c r="Q57">
        <v>0.37486878097308202</v>
      </c>
      <c r="R57">
        <v>0.30861803361868301</v>
      </c>
    </row>
    <row r="58" spans="2:18" x14ac:dyDescent="0.25">
      <c r="B58" t="s">
        <v>64</v>
      </c>
      <c r="C58">
        <v>0.41039699850935701</v>
      </c>
      <c r="D58">
        <v>0.41060889156548203</v>
      </c>
      <c r="E58">
        <v>0.40669498540516802</v>
      </c>
      <c r="F58">
        <v>0.40550411333453201</v>
      </c>
      <c r="G58">
        <v>0.39505708732234901</v>
      </c>
      <c r="H58">
        <v>0.37994316937023997</v>
      </c>
      <c r="I58">
        <v>0.367289987091452</v>
      </c>
      <c r="J58">
        <v>0.34734247472817398</v>
      </c>
      <c r="K58">
        <v>0.347991586889767</v>
      </c>
      <c r="L58">
        <v>0.31909838498216497</v>
      </c>
      <c r="M58">
        <v>0.31226088808971902</v>
      </c>
      <c r="N58">
        <v>0.27044265443200299</v>
      </c>
      <c r="O58">
        <v>0.25061214404496501</v>
      </c>
      <c r="P58">
        <v>0.213819710170846</v>
      </c>
      <c r="Q58">
        <v>0.17176573014646701</v>
      </c>
      <c r="R58">
        <v>0.14350335623358301</v>
      </c>
    </row>
    <row r="59" spans="2:18" x14ac:dyDescent="0.25">
      <c r="B59" t="s">
        <v>66</v>
      </c>
      <c r="C59">
        <v>0.49765081529772798</v>
      </c>
      <c r="D59">
        <v>0.501253316179049</v>
      </c>
      <c r="E59">
        <v>0.50628771990285204</v>
      </c>
      <c r="F59">
        <v>0.49079109949141198</v>
      </c>
      <c r="G59">
        <v>0.49419821671064501</v>
      </c>
      <c r="H59">
        <v>0.50626052322279202</v>
      </c>
      <c r="I59">
        <v>0.49560526542349698</v>
      </c>
      <c r="J59">
        <v>0.46874660237164201</v>
      </c>
      <c r="K59">
        <v>0.50718121172333896</v>
      </c>
      <c r="L59">
        <v>0.47733458030279702</v>
      </c>
      <c r="M59">
        <v>0.46155620886376503</v>
      </c>
      <c r="N59">
        <v>0.42945007376351102</v>
      </c>
      <c r="O59">
        <v>0.39144352185327302</v>
      </c>
      <c r="P59">
        <v>0.347533157027482</v>
      </c>
      <c r="Q59">
        <v>0.299281925098207</v>
      </c>
      <c r="R59">
        <v>0.28441798006241298</v>
      </c>
    </row>
    <row r="60" spans="2:18" x14ac:dyDescent="0.25">
      <c r="B60" t="s">
        <v>67</v>
      </c>
      <c r="C60">
        <v>0.52883244148448305</v>
      </c>
      <c r="D60">
        <v>0.52407577742204903</v>
      </c>
      <c r="E60">
        <v>0.52097329342385801</v>
      </c>
      <c r="F60">
        <v>0.47079746917522303</v>
      </c>
      <c r="G60">
        <v>0.46365129274670502</v>
      </c>
      <c r="H60">
        <v>0.44783210125588802</v>
      </c>
      <c r="I60">
        <v>0.43617528651714099</v>
      </c>
      <c r="J60">
        <v>0.43602078995863702</v>
      </c>
      <c r="K60">
        <v>0.41808958953363301</v>
      </c>
      <c r="L60">
        <v>0.41248062826097198</v>
      </c>
      <c r="M60">
        <v>0.41261795543249802</v>
      </c>
      <c r="N60">
        <v>0.39610576916200801</v>
      </c>
      <c r="O60">
        <v>0.33496754695238201</v>
      </c>
      <c r="P60">
        <v>0.33779760974085299</v>
      </c>
      <c r="Q60">
        <v>0.28004095125002898</v>
      </c>
      <c r="R60">
        <v>0.25719534754580298</v>
      </c>
    </row>
    <row r="61" spans="2:18" x14ac:dyDescent="0.25">
      <c r="B61" t="s">
        <v>68</v>
      </c>
      <c r="C61">
        <v>0.50735493229182305</v>
      </c>
      <c r="D61">
        <v>0.49990370434623399</v>
      </c>
      <c r="E61">
        <v>0.50169919629357196</v>
      </c>
      <c r="F61">
        <v>0.50568813457020401</v>
      </c>
      <c r="G61">
        <v>0.49843340486500098</v>
      </c>
      <c r="H61">
        <v>0.50322694095787102</v>
      </c>
      <c r="I61">
        <v>0.49392070719056103</v>
      </c>
      <c r="J61">
        <v>0.50189213469229599</v>
      </c>
      <c r="K61">
        <v>0.51252742641949101</v>
      </c>
      <c r="L61">
        <v>0.48542674323034501</v>
      </c>
      <c r="M61">
        <v>0.46475180343573902</v>
      </c>
      <c r="N61">
        <v>0.39872243815474301</v>
      </c>
      <c r="O61">
        <v>0.37002835653641603</v>
      </c>
      <c r="P61">
        <v>0.41666030619227101</v>
      </c>
      <c r="Q61">
        <v>0.35147954063151898</v>
      </c>
      <c r="R61">
        <v>0.24242153700431801</v>
      </c>
    </row>
    <row r="62" spans="2:18" x14ac:dyDescent="0.25">
      <c r="C62">
        <v>0.45269802894694799</v>
      </c>
      <c r="D62">
        <v>0.44819741555915898</v>
      </c>
      <c r="E62">
        <v>0.44607156711424301</v>
      </c>
      <c r="F62">
        <v>0.43657242095078802</v>
      </c>
      <c r="G62">
        <v>0.43123667813743599</v>
      </c>
      <c r="H62">
        <v>0.425580120740226</v>
      </c>
      <c r="I62">
        <v>0.42234309184258401</v>
      </c>
      <c r="J62">
        <v>0.41174782968346302</v>
      </c>
      <c r="K62">
        <v>0.40835347233033698</v>
      </c>
      <c r="L62">
        <v>0.39206975634088398</v>
      </c>
      <c r="M62">
        <v>0.37978492707163303</v>
      </c>
      <c r="N62">
        <v>0.35692012808152102</v>
      </c>
      <c r="O62">
        <v>0.33482387618307902</v>
      </c>
      <c r="P62">
        <v>0.31765466432894601</v>
      </c>
      <c r="Q62">
        <v>0.28014068501407302</v>
      </c>
      <c r="R62">
        <v>0.228628678835509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47</vt:i4>
      </vt:variant>
    </vt:vector>
  </HeadingPairs>
  <TitlesOfParts>
    <vt:vector size="47" baseType="lpstr">
      <vt:lpstr>Dual-Stage</vt:lpstr>
      <vt:lpstr>dual stage 2 trials</vt:lpstr>
      <vt:lpstr>dual stage right</vt:lpstr>
      <vt:lpstr>dual stage left</vt:lpstr>
      <vt:lpstr># of training position average</vt:lpstr>
      <vt:lpstr># of training position best</vt:lpstr>
      <vt:lpstr># of training pos incremental</vt:lpstr>
      <vt:lpstr>norm best SI, RI </vt:lpstr>
      <vt:lpstr>best SI, RI</vt:lpstr>
      <vt:lpstr>best SI, RI (2)</vt:lpstr>
      <vt:lpstr>The best positions for training</vt:lpstr>
      <vt:lpstr>emg pos detection manual clust</vt:lpstr>
      <vt:lpstr>1 Class vs 8 Classes</vt:lpstr>
      <vt:lpstr>emg pos detection auto clust</vt:lpstr>
      <vt:lpstr># of training positions 4trials</vt:lpstr>
      <vt:lpstr>Multi vs single Classes best</vt:lpstr>
      <vt:lpstr>Position Classification</vt:lpstr>
      <vt:lpstr>Figures</vt:lpstr>
      <vt:lpstr>Multi vs Single Classes avg </vt:lpstr>
      <vt:lpstr>Sheet1</vt:lpstr>
      <vt:lpstr>EMG + ACC</vt:lpstr>
      <vt:lpstr>Multipos EMG+ACC Best</vt:lpstr>
      <vt:lpstr>Dual-stage Best</vt:lpstr>
      <vt:lpstr>EMG+ACC Best Summary</vt:lpstr>
      <vt:lpstr>Multipos EMG+ACC Avg (2)</vt:lpstr>
      <vt:lpstr>Dual-stage Avg (2)</vt:lpstr>
      <vt:lpstr>Multipos EMG+ACC Best (2)</vt:lpstr>
      <vt:lpstr>Dual-stage Best (2)</vt:lpstr>
      <vt:lpstr>EMG+ACC Best Summary (2)</vt:lpstr>
      <vt:lpstr>Avg Pos Classification by ACC </vt:lpstr>
      <vt:lpstr>Best Pos Classification by ACC</vt:lpstr>
      <vt:lpstr>Multipos EMG+ACC Avg</vt:lpstr>
      <vt:lpstr>Dual-stage Avg</vt:lpstr>
      <vt:lpstr>EMG + ACC Avg Summary</vt:lpstr>
      <vt:lpstr>Fianl Paper Figures</vt:lpstr>
      <vt:lpstr>Fianl Paper Figures (2)</vt:lpstr>
      <vt:lpstr>EMG + ACC Avg Summary (2)</vt:lpstr>
      <vt:lpstr>Pos Classification Summary</vt:lpstr>
      <vt:lpstr>Dynamic Training Pilot</vt:lpstr>
      <vt:lpstr>Dynamic Training Final</vt:lpstr>
      <vt:lpstr>Dynamic Training Final (2)</vt:lpstr>
      <vt:lpstr>Dynamic Training Active Err</vt:lpstr>
      <vt:lpstr>Dynamic vs 3 Pos St Active Err </vt:lpstr>
      <vt:lpstr>Sheet2</vt:lpstr>
      <vt:lpstr>SI EMG+ACC multipos training</vt:lpstr>
      <vt:lpstr>RI EMG+ACC multipos training</vt:lpstr>
      <vt:lpstr>RI2 EMG+ACC multipos training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Ashkan</dc:creator>
  <cp:lastModifiedBy>Peter Zhu</cp:lastModifiedBy>
  <cp:lastPrinted>2013-12-11T13:07:13Z</cp:lastPrinted>
  <dcterms:created xsi:type="dcterms:W3CDTF">2013-02-06T14:11:22Z</dcterms:created>
  <dcterms:modified xsi:type="dcterms:W3CDTF">2017-12-01T18:32:14Z</dcterms:modified>
</cp:coreProperties>
</file>